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ORNELAS\Desktop\AOO\ESG\Emisiones\"/>
    </mc:Choice>
  </mc:AlternateContent>
  <bookViews>
    <workbookView xWindow="0" yWindow="0" windowWidth="20490" windowHeight="7650" tabRatio="941" firstSheet="3" activeTab="8"/>
  </bookViews>
  <sheets>
    <sheet name="Portada" sheetId="9" r:id="rId1"/>
    <sheet name="Metodologia de Calculo" sheetId="4" r:id="rId2"/>
    <sheet name="Datos bibliograficos" sheetId="5" r:id="rId3"/>
    <sheet name="Consumos" sheetId="1" r:id="rId4"/>
    <sheet name="Emisiones Indirectos" sheetId="10" r:id="rId5"/>
    <sheet name="Emisiones Directos" sheetId="11" r:id="rId6"/>
    <sheet name="Consumo Diesel" sheetId="12" r:id="rId7"/>
    <sheet name="Memoria de calculo" sheetId="3" r:id="rId8"/>
    <sheet name="Vehículos" sheetId="6" r:id="rId9"/>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6" l="1"/>
  <c r="H33" i="10"/>
  <c r="BF86" i="1" l="1"/>
  <c r="F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D67" i="12"/>
  <c r="E67" i="12"/>
  <c r="O7" i="11"/>
  <c r="P7" i="11"/>
  <c r="F286" i="11"/>
  <c r="J286" i="11"/>
  <c r="P286" i="11"/>
  <c r="O13" i="11"/>
  <c r="P13" i="11"/>
  <c r="O14" i="11"/>
  <c r="P14" i="11"/>
  <c r="O15" i="11"/>
  <c r="P15" i="11"/>
  <c r="F33" i="11"/>
  <c r="F34" i="11"/>
  <c r="F35" i="11"/>
  <c r="J35" i="11"/>
  <c r="P35" i="11"/>
  <c r="F36" i="11"/>
  <c r="F37" i="11"/>
  <c r="J37" i="11"/>
  <c r="P37" i="11"/>
  <c r="F38" i="11"/>
  <c r="F39" i="11"/>
  <c r="F40" i="11"/>
  <c r="F41" i="11"/>
  <c r="F42" i="11"/>
  <c r="F43" i="11"/>
  <c r="F44" i="11"/>
  <c r="F45" i="11"/>
  <c r="J45" i="11"/>
  <c r="P45" i="11"/>
  <c r="F46" i="11"/>
  <c r="F47" i="11"/>
  <c r="F48" i="11"/>
  <c r="J48" i="11"/>
  <c r="P48" i="11"/>
  <c r="F49" i="11"/>
  <c r="F50" i="11"/>
  <c r="F51" i="11"/>
  <c r="J51" i="11"/>
  <c r="P51" i="11"/>
  <c r="F52" i="11"/>
  <c r="F53" i="11"/>
  <c r="J53" i="11"/>
  <c r="P53" i="11"/>
  <c r="F54" i="11"/>
  <c r="J54" i="11"/>
  <c r="P54" i="11"/>
  <c r="F55" i="11"/>
  <c r="F56" i="11"/>
  <c r="J56" i="11"/>
  <c r="P56" i="11"/>
  <c r="F57" i="11"/>
  <c r="F58" i="11"/>
  <c r="F59" i="11"/>
  <c r="J59" i="11"/>
  <c r="P59" i="11"/>
  <c r="F60" i="11"/>
  <c r="F61" i="11"/>
  <c r="J61" i="11"/>
  <c r="P61" i="11"/>
  <c r="F62" i="11"/>
  <c r="J62" i="11"/>
  <c r="P62" i="11"/>
  <c r="F63" i="11"/>
  <c r="F64" i="11"/>
  <c r="J64" i="11"/>
  <c r="P64" i="11"/>
  <c r="F65" i="11"/>
  <c r="F66" i="11"/>
  <c r="F67" i="11"/>
  <c r="J67" i="11"/>
  <c r="P67" i="11"/>
  <c r="F68" i="11"/>
  <c r="F69" i="11"/>
  <c r="J69" i="11"/>
  <c r="P69" i="11"/>
  <c r="F70" i="11"/>
  <c r="J70" i="11"/>
  <c r="P70" i="11"/>
  <c r="F71" i="11"/>
  <c r="F72" i="11"/>
  <c r="J72" i="11"/>
  <c r="P72" i="11"/>
  <c r="F73" i="11"/>
  <c r="F74" i="11"/>
  <c r="F75" i="11"/>
  <c r="G75" i="11"/>
  <c r="L75" i="11"/>
  <c r="H75" i="11"/>
  <c r="N75" i="11"/>
  <c r="F76" i="11"/>
  <c r="H76" i="11"/>
  <c r="N76" i="11"/>
  <c r="F77" i="11"/>
  <c r="H77" i="11"/>
  <c r="N77" i="11"/>
  <c r="F78" i="11"/>
  <c r="H78" i="11"/>
  <c r="N78" i="11"/>
  <c r="F79" i="11"/>
  <c r="H79" i="11"/>
  <c r="N79" i="11"/>
  <c r="F80" i="11"/>
  <c r="H80" i="11"/>
  <c r="N80" i="11"/>
  <c r="F81" i="11"/>
  <c r="H81" i="11"/>
  <c r="N81" i="11"/>
  <c r="F82" i="11"/>
  <c r="H82" i="11"/>
  <c r="N82" i="11"/>
  <c r="F83" i="11"/>
  <c r="H83" i="11"/>
  <c r="N83" i="11"/>
  <c r="F84" i="11"/>
  <c r="H84" i="11"/>
  <c r="N84" i="11"/>
  <c r="F85" i="11"/>
  <c r="H85" i="11"/>
  <c r="N85" i="11"/>
  <c r="F86" i="11"/>
  <c r="H86" i="11"/>
  <c r="N86" i="11"/>
  <c r="F87" i="11"/>
  <c r="H87" i="11"/>
  <c r="N87" i="11"/>
  <c r="F88" i="11"/>
  <c r="H88" i="11"/>
  <c r="N88" i="11"/>
  <c r="F89" i="11"/>
  <c r="H89" i="11"/>
  <c r="N89" i="11"/>
  <c r="F90" i="11"/>
  <c r="H90" i="11"/>
  <c r="N90" i="11"/>
  <c r="F91" i="11"/>
  <c r="H91" i="11"/>
  <c r="N91" i="11"/>
  <c r="F92" i="11"/>
  <c r="H92" i="11"/>
  <c r="N92" i="11"/>
  <c r="F93" i="11"/>
  <c r="H93" i="11"/>
  <c r="N93" i="11"/>
  <c r="F94" i="11"/>
  <c r="H94" i="11"/>
  <c r="N94" i="11"/>
  <c r="F95" i="11"/>
  <c r="H95" i="11"/>
  <c r="N95" i="11"/>
  <c r="F96" i="11"/>
  <c r="H96" i="11"/>
  <c r="N96" i="11"/>
  <c r="E97" i="11"/>
  <c r="G101" i="11"/>
  <c r="L101" i="11"/>
  <c r="G102" i="11"/>
  <c r="L102" i="11"/>
  <c r="H102" i="11"/>
  <c r="N102" i="11"/>
  <c r="G103" i="11"/>
  <c r="L103" i="11"/>
  <c r="H103" i="11"/>
  <c r="N103" i="11"/>
  <c r="G104" i="11"/>
  <c r="L104" i="11"/>
  <c r="G105" i="11"/>
  <c r="L105" i="11"/>
  <c r="G106" i="11"/>
  <c r="L106" i="11"/>
  <c r="H106" i="11"/>
  <c r="N106" i="11"/>
  <c r="G107" i="11"/>
  <c r="L107" i="11"/>
  <c r="H107" i="11"/>
  <c r="N107" i="11"/>
  <c r="G108" i="11"/>
  <c r="L108" i="11"/>
  <c r="G109" i="11"/>
  <c r="L109" i="11"/>
  <c r="G110" i="11"/>
  <c r="L110" i="11"/>
  <c r="H110" i="11"/>
  <c r="N110" i="11"/>
  <c r="G111" i="11"/>
  <c r="H111" i="11"/>
  <c r="N111" i="11"/>
  <c r="L111" i="11"/>
  <c r="G112" i="11"/>
  <c r="H112" i="11"/>
  <c r="N112" i="11"/>
  <c r="G113" i="11"/>
  <c r="L113" i="11"/>
  <c r="G114" i="11"/>
  <c r="L114" i="11"/>
  <c r="G115" i="11"/>
  <c r="L115" i="11"/>
  <c r="H115" i="11"/>
  <c r="N115" i="11"/>
  <c r="G116" i="11"/>
  <c r="L116" i="11"/>
  <c r="H116" i="11"/>
  <c r="N116" i="11"/>
  <c r="G117" i="11"/>
  <c r="L117" i="11"/>
  <c r="G118" i="11"/>
  <c r="L118" i="11"/>
  <c r="G119" i="11"/>
  <c r="L119" i="11"/>
  <c r="H119" i="11"/>
  <c r="N119" i="11"/>
  <c r="G120" i="11"/>
  <c r="L120" i="11"/>
  <c r="H120" i="11"/>
  <c r="N120" i="11"/>
  <c r="G121" i="11"/>
  <c r="L121" i="11"/>
  <c r="G122" i="11"/>
  <c r="L122" i="11"/>
  <c r="G123" i="11"/>
  <c r="L123" i="11"/>
  <c r="H123" i="11"/>
  <c r="N123" i="11"/>
  <c r="G124" i="11"/>
  <c r="L124" i="11"/>
  <c r="H124" i="11"/>
  <c r="N124" i="11"/>
  <c r="G125" i="11"/>
  <c r="L125" i="11"/>
  <c r="G126" i="11"/>
  <c r="L126" i="11"/>
  <c r="G127" i="11"/>
  <c r="L127" i="11"/>
  <c r="H127" i="11"/>
  <c r="N127" i="11"/>
  <c r="G128" i="11"/>
  <c r="L128" i="11"/>
  <c r="H128" i="11"/>
  <c r="N128" i="11"/>
  <c r="G129" i="11"/>
  <c r="L129" i="11"/>
  <c r="G130" i="11"/>
  <c r="L130" i="11"/>
  <c r="G131" i="11"/>
  <c r="L131" i="11"/>
  <c r="H131" i="11"/>
  <c r="N131" i="11"/>
  <c r="G132" i="11"/>
  <c r="L132" i="11"/>
  <c r="H132" i="11"/>
  <c r="N132" i="11"/>
  <c r="G133" i="11"/>
  <c r="L133" i="11"/>
  <c r="G134" i="11"/>
  <c r="L134" i="11"/>
  <c r="G135" i="11"/>
  <c r="L135" i="11"/>
  <c r="H135" i="11"/>
  <c r="N135" i="11"/>
  <c r="G136" i="11"/>
  <c r="L136" i="11"/>
  <c r="H136" i="11"/>
  <c r="N136" i="11"/>
  <c r="G137" i="11"/>
  <c r="L137" i="11"/>
  <c r="G138" i="11"/>
  <c r="L138" i="11"/>
  <c r="G139" i="11"/>
  <c r="L139" i="11"/>
  <c r="H139" i="11"/>
  <c r="N139" i="11"/>
  <c r="G140" i="11"/>
  <c r="L140" i="11"/>
  <c r="H140" i="11"/>
  <c r="N140" i="11"/>
  <c r="G141" i="11"/>
  <c r="L141" i="11"/>
  <c r="G142" i="11"/>
  <c r="L142" i="11"/>
  <c r="G143" i="11"/>
  <c r="L143" i="11"/>
  <c r="H143" i="11"/>
  <c r="N143" i="11"/>
  <c r="G144" i="11"/>
  <c r="L144" i="11"/>
  <c r="H144" i="11"/>
  <c r="N144" i="11"/>
  <c r="G145" i="11"/>
  <c r="L145" i="11"/>
  <c r="G146" i="11"/>
  <c r="L146" i="11"/>
  <c r="G147" i="11"/>
  <c r="L147" i="11"/>
  <c r="H147" i="11"/>
  <c r="N147" i="11"/>
  <c r="G148" i="11"/>
  <c r="L148" i="11"/>
  <c r="H148" i="11"/>
  <c r="N148" i="11"/>
  <c r="G149" i="11"/>
  <c r="L149" i="11"/>
  <c r="G150" i="11"/>
  <c r="L150" i="11"/>
  <c r="J150" i="11"/>
  <c r="P150" i="11"/>
  <c r="G151" i="11"/>
  <c r="L151" i="11"/>
  <c r="G152" i="11"/>
  <c r="L152" i="11"/>
  <c r="H152" i="11"/>
  <c r="N152" i="11"/>
  <c r="G153" i="11"/>
  <c r="H153" i="11"/>
  <c r="N153" i="11"/>
  <c r="L153" i="11"/>
  <c r="G154" i="11"/>
  <c r="L154" i="11"/>
  <c r="G155" i="11"/>
  <c r="L155" i="11"/>
  <c r="G156" i="11"/>
  <c r="L156" i="11"/>
  <c r="H156" i="11"/>
  <c r="N156" i="11"/>
  <c r="G157" i="11"/>
  <c r="H157" i="11"/>
  <c r="N157" i="11"/>
  <c r="L157" i="11"/>
  <c r="G158" i="11"/>
  <c r="L158" i="11"/>
  <c r="G159" i="11"/>
  <c r="L159" i="11"/>
  <c r="G160" i="11"/>
  <c r="L160" i="11"/>
  <c r="H160" i="11"/>
  <c r="N160" i="11"/>
  <c r="G161" i="11"/>
  <c r="H161" i="11"/>
  <c r="N161" i="11"/>
  <c r="L161" i="11"/>
  <c r="G162" i="11"/>
  <c r="L162" i="11"/>
  <c r="G163" i="11"/>
  <c r="L163" i="11"/>
  <c r="G164" i="11"/>
  <c r="L164" i="11"/>
  <c r="H164" i="11"/>
  <c r="N164" i="11"/>
  <c r="E165" i="11"/>
  <c r="F169" i="11"/>
  <c r="H169" i="11"/>
  <c r="F170" i="11"/>
  <c r="H170" i="11"/>
  <c r="N170" i="11"/>
  <c r="F171" i="11"/>
  <c r="H171" i="11"/>
  <c r="N171" i="11"/>
  <c r="F172" i="11"/>
  <c r="H172" i="11"/>
  <c r="N172" i="11"/>
  <c r="F173" i="11"/>
  <c r="H173" i="11"/>
  <c r="N173" i="11"/>
  <c r="F174" i="11"/>
  <c r="F175" i="11"/>
  <c r="H175" i="11"/>
  <c r="N175" i="11"/>
  <c r="F176" i="11"/>
  <c r="H176" i="11"/>
  <c r="N176" i="11"/>
  <c r="F177" i="11"/>
  <c r="J177" i="11"/>
  <c r="P177" i="11"/>
  <c r="H177" i="11"/>
  <c r="N177" i="11"/>
  <c r="F178" i="11"/>
  <c r="H178" i="11"/>
  <c r="N178" i="11"/>
  <c r="F179" i="11"/>
  <c r="H179" i="11"/>
  <c r="N179" i="11"/>
  <c r="F180" i="11"/>
  <c r="H180" i="11"/>
  <c r="N180" i="11"/>
  <c r="F181" i="11"/>
  <c r="H181" i="11"/>
  <c r="N181" i="11"/>
  <c r="F182" i="11"/>
  <c r="F183" i="11"/>
  <c r="F184" i="11"/>
  <c r="H184" i="11"/>
  <c r="N184" i="11"/>
  <c r="F185" i="11"/>
  <c r="F186" i="11"/>
  <c r="H186" i="11"/>
  <c r="N186" i="11"/>
  <c r="F187" i="11"/>
  <c r="H187" i="11"/>
  <c r="N187" i="11"/>
  <c r="F188" i="11"/>
  <c r="H188" i="11"/>
  <c r="N188" i="11"/>
  <c r="F189" i="11"/>
  <c r="H189" i="11"/>
  <c r="N189" i="11"/>
  <c r="F190" i="11"/>
  <c r="H190" i="11"/>
  <c r="N190" i="11"/>
  <c r="F191" i="11"/>
  <c r="H191" i="11"/>
  <c r="N191" i="11"/>
  <c r="F192" i="11"/>
  <c r="H192" i="11"/>
  <c r="N192" i="11"/>
  <c r="F193" i="11"/>
  <c r="H193" i="11"/>
  <c r="N193" i="11"/>
  <c r="F194" i="11"/>
  <c r="H194" i="11"/>
  <c r="N194" i="11"/>
  <c r="F195" i="11"/>
  <c r="H195" i="11"/>
  <c r="N195" i="11"/>
  <c r="F196" i="11"/>
  <c r="H196" i="11"/>
  <c r="N196" i="11"/>
  <c r="F197" i="11"/>
  <c r="H197" i="11"/>
  <c r="N197" i="11"/>
  <c r="F198" i="11"/>
  <c r="G198" i="11"/>
  <c r="L198" i="11"/>
  <c r="H198" i="11"/>
  <c r="N198" i="11"/>
  <c r="F199" i="11"/>
  <c r="G199" i="11"/>
  <c r="L199" i="11"/>
  <c r="F200" i="11"/>
  <c r="F201" i="11"/>
  <c r="G201" i="11"/>
  <c r="L201" i="11"/>
  <c r="F202" i="11"/>
  <c r="H202" i="11"/>
  <c r="N202" i="11"/>
  <c r="G202" i="11"/>
  <c r="L202" i="11"/>
  <c r="F203" i="11"/>
  <c r="H203" i="11"/>
  <c r="N203" i="11"/>
  <c r="G203" i="11"/>
  <c r="L203" i="11"/>
  <c r="F204" i="11"/>
  <c r="H204" i="11"/>
  <c r="G204" i="11"/>
  <c r="L204" i="11"/>
  <c r="N204" i="11"/>
  <c r="F205" i="11"/>
  <c r="F206" i="11"/>
  <c r="H206" i="11"/>
  <c r="N206" i="11"/>
  <c r="G206" i="11"/>
  <c r="L206" i="11"/>
  <c r="F207" i="11"/>
  <c r="H207" i="11"/>
  <c r="N207" i="11"/>
  <c r="G207" i="11"/>
  <c r="L207" i="11"/>
  <c r="F208" i="11"/>
  <c r="H208" i="11"/>
  <c r="N208" i="11"/>
  <c r="G208" i="11"/>
  <c r="L208" i="11"/>
  <c r="F209" i="11"/>
  <c r="H209" i="11"/>
  <c r="G209" i="11"/>
  <c r="L209" i="11"/>
  <c r="N209" i="11"/>
  <c r="F210" i="11"/>
  <c r="H210" i="11"/>
  <c r="N210" i="11"/>
  <c r="G210" i="11"/>
  <c r="L210" i="11"/>
  <c r="F211" i="11"/>
  <c r="H211" i="11"/>
  <c r="N211" i="11"/>
  <c r="G211" i="11"/>
  <c r="L211" i="11"/>
  <c r="F212" i="11"/>
  <c r="H212" i="11"/>
  <c r="G212" i="11"/>
  <c r="L212" i="11"/>
  <c r="N212" i="11"/>
  <c r="F213" i="11"/>
  <c r="F214" i="11"/>
  <c r="F215" i="11"/>
  <c r="H215" i="11"/>
  <c r="N215" i="11"/>
  <c r="G215" i="11"/>
  <c r="L215" i="11"/>
  <c r="F216" i="11"/>
  <c r="F217" i="11"/>
  <c r="H217" i="11"/>
  <c r="G217" i="11"/>
  <c r="L217" i="11"/>
  <c r="N217" i="11"/>
  <c r="F218" i="11"/>
  <c r="H218" i="11"/>
  <c r="N218" i="11"/>
  <c r="G218" i="11"/>
  <c r="L218" i="11"/>
  <c r="F219" i="11"/>
  <c r="H219" i="11"/>
  <c r="N219" i="11"/>
  <c r="F220" i="11"/>
  <c r="H220" i="11"/>
  <c r="G220" i="11"/>
  <c r="L220" i="11"/>
  <c r="N220" i="11"/>
  <c r="F221" i="11"/>
  <c r="F222" i="11"/>
  <c r="H222" i="11"/>
  <c r="N222" i="11"/>
  <c r="G222" i="11"/>
  <c r="L222" i="11"/>
  <c r="F223" i="11"/>
  <c r="H223" i="11"/>
  <c r="N223" i="11"/>
  <c r="G223" i="11"/>
  <c r="L223" i="11"/>
  <c r="F224" i="11"/>
  <c r="H224" i="11"/>
  <c r="N224" i="11"/>
  <c r="G224" i="11"/>
  <c r="L224" i="11"/>
  <c r="F225" i="11"/>
  <c r="H225" i="11"/>
  <c r="N225" i="11"/>
  <c r="F226" i="11"/>
  <c r="H226" i="11"/>
  <c r="N226" i="11"/>
  <c r="G226" i="11"/>
  <c r="L226" i="11"/>
  <c r="F227" i="11"/>
  <c r="F228" i="11"/>
  <c r="H228" i="11"/>
  <c r="G228" i="11"/>
  <c r="L228" i="11"/>
  <c r="N228" i="11"/>
  <c r="F229" i="11"/>
  <c r="F230" i="11"/>
  <c r="H230" i="11"/>
  <c r="N230" i="11"/>
  <c r="F231" i="11"/>
  <c r="H231" i="11"/>
  <c r="N231" i="11"/>
  <c r="G231" i="11"/>
  <c r="L231" i="11"/>
  <c r="F232" i="11"/>
  <c r="H232" i="11"/>
  <c r="N232" i="11"/>
  <c r="E233" i="11"/>
  <c r="F243" i="11"/>
  <c r="F244" i="11"/>
  <c r="G244" i="11"/>
  <c r="L244" i="11"/>
  <c r="F245" i="11"/>
  <c r="H245" i="11"/>
  <c r="N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H279" i="11"/>
  <c r="N279" i="11"/>
  <c r="F280" i="11"/>
  <c r="F281" i="11"/>
  <c r="H281" i="11"/>
  <c r="N281" i="11"/>
  <c r="F282" i="11"/>
  <c r="F283" i="11"/>
  <c r="G283" i="11"/>
  <c r="L283" i="11"/>
  <c r="H283" i="11"/>
  <c r="N283" i="11"/>
  <c r="J283" i="11"/>
  <c r="P283" i="11"/>
  <c r="F284" i="11"/>
  <c r="G284" i="11"/>
  <c r="L284" i="11"/>
  <c r="F285" i="11"/>
  <c r="G285" i="11"/>
  <c r="L285" i="11"/>
  <c r="G286" i="11"/>
  <c r="L286" i="11"/>
  <c r="H286" i="11"/>
  <c r="N286" i="11"/>
  <c r="F287" i="11"/>
  <c r="G287" i="11"/>
  <c r="L287" i="11"/>
  <c r="F288" i="11"/>
  <c r="G288" i="11"/>
  <c r="L288" i="11"/>
  <c r="F289" i="11"/>
  <c r="G289" i="11"/>
  <c r="L289" i="11"/>
  <c r="F290" i="11"/>
  <c r="G290" i="11"/>
  <c r="L290" i="11"/>
  <c r="J290" i="11"/>
  <c r="P290" i="11"/>
  <c r="F291" i="11"/>
  <c r="G291" i="11"/>
  <c r="L291" i="11"/>
  <c r="F292" i="11"/>
  <c r="G292" i="11"/>
  <c r="L292" i="11"/>
  <c r="F293" i="11"/>
  <c r="G293" i="11"/>
  <c r="L293" i="11"/>
  <c r="F294" i="11"/>
  <c r="G294" i="11"/>
  <c r="L294" i="11"/>
  <c r="F295" i="11"/>
  <c r="G295" i="11"/>
  <c r="L295" i="11"/>
  <c r="F296" i="11"/>
  <c r="G296" i="11"/>
  <c r="L296" i="11"/>
  <c r="F297" i="11"/>
  <c r="G297" i="11"/>
  <c r="L297" i="11"/>
  <c r="F298" i="11"/>
  <c r="G298" i="11"/>
  <c r="L298" i="11"/>
  <c r="F299" i="11"/>
  <c r="G299" i="11"/>
  <c r="L299" i="11"/>
  <c r="F300" i="11"/>
  <c r="G300" i="11"/>
  <c r="L300" i="11"/>
  <c r="F301" i="11"/>
  <c r="G301" i="11"/>
  <c r="L301" i="11"/>
  <c r="F302" i="11"/>
  <c r="G302" i="11"/>
  <c r="L302" i="11"/>
  <c r="F303" i="11"/>
  <c r="G303" i="11"/>
  <c r="L303" i="11"/>
  <c r="F304" i="11"/>
  <c r="G304" i="11"/>
  <c r="L304" i="11"/>
  <c r="F305" i="11"/>
  <c r="G305" i="11"/>
  <c r="L305" i="11"/>
  <c r="F306" i="11"/>
  <c r="E307" i="11"/>
  <c r="O7" i="10"/>
  <c r="P7" i="10"/>
  <c r="O13" i="10"/>
  <c r="P13" i="10"/>
  <c r="O14" i="10"/>
  <c r="P14" i="10"/>
  <c r="O15" i="10"/>
  <c r="P15" i="10"/>
  <c r="F33" i="10"/>
  <c r="F34" i="10"/>
  <c r="H34" i="10"/>
  <c r="F35" i="10"/>
  <c r="H35" i="10"/>
  <c r="F36" i="10"/>
  <c r="H36" i="10"/>
  <c r="F37" i="10"/>
  <c r="H37" i="10"/>
  <c r="F38" i="10"/>
  <c r="H38" i="10"/>
  <c r="F39" i="10"/>
  <c r="H39" i="10"/>
  <c r="F40" i="10"/>
  <c r="H40" i="10"/>
  <c r="F41" i="10"/>
  <c r="H41" i="10"/>
  <c r="F42" i="10"/>
  <c r="H42" i="10"/>
  <c r="F43" i="10"/>
  <c r="H43" i="10"/>
  <c r="F44" i="10"/>
  <c r="H44" i="10"/>
  <c r="F45" i="10"/>
  <c r="H45" i="10"/>
  <c r="F46" i="10"/>
  <c r="H46" i="10"/>
  <c r="F47" i="10"/>
  <c r="H47" i="10"/>
  <c r="F48" i="10"/>
  <c r="H48" i="10"/>
  <c r="F49" i="10"/>
  <c r="H49" i="10"/>
  <c r="F50" i="10"/>
  <c r="H50" i="10"/>
  <c r="F51" i="10"/>
  <c r="H51" i="10"/>
  <c r="F52" i="10"/>
  <c r="H52" i="10"/>
  <c r="F53" i="10"/>
  <c r="H53" i="10"/>
  <c r="F54" i="10"/>
  <c r="H54" i="10"/>
  <c r="F55" i="10"/>
  <c r="H55" i="10"/>
  <c r="F56" i="10"/>
  <c r="H56" i="10"/>
  <c r="F57" i="10"/>
  <c r="H57" i="10"/>
  <c r="F58" i="10"/>
  <c r="H58" i="10"/>
  <c r="F59" i="10"/>
  <c r="H59" i="10"/>
  <c r="F60" i="10"/>
  <c r="H60" i="10"/>
  <c r="F61" i="10"/>
  <c r="H61" i="10"/>
  <c r="F62" i="10"/>
  <c r="H62" i="10"/>
  <c r="F63" i="10"/>
  <c r="H63" i="10"/>
  <c r="F64" i="10"/>
  <c r="H64" i="10"/>
  <c r="F65" i="10"/>
  <c r="H65" i="10"/>
  <c r="F66" i="10"/>
  <c r="H66" i="10"/>
  <c r="F67" i="10"/>
  <c r="H67" i="10"/>
  <c r="F68" i="10"/>
  <c r="H68" i="10"/>
  <c r="F69" i="10"/>
  <c r="H69" i="10"/>
  <c r="F70" i="10"/>
  <c r="H70" i="10"/>
  <c r="F71" i="10"/>
  <c r="H71" i="10"/>
  <c r="F72" i="10"/>
  <c r="H72" i="10"/>
  <c r="F73" i="10"/>
  <c r="H73" i="10"/>
  <c r="F74" i="10"/>
  <c r="H74" i="10"/>
  <c r="F75" i="10"/>
  <c r="H75" i="10"/>
  <c r="F76" i="10"/>
  <c r="H76" i="10"/>
  <c r="F77" i="10"/>
  <c r="H77" i="10"/>
  <c r="F78" i="10"/>
  <c r="H78" i="10"/>
  <c r="F79" i="10"/>
  <c r="H79" i="10"/>
  <c r="F80" i="10"/>
  <c r="H80" i="10"/>
  <c r="F81" i="10"/>
  <c r="H81" i="10"/>
  <c r="F82" i="10"/>
  <c r="H82" i="10"/>
  <c r="F83" i="10"/>
  <c r="H83" i="10"/>
  <c r="F84" i="10"/>
  <c r="H84" i="10"/>
  <c r="F85" i="10"/>
  <c r="H85" i="10"/>
  <c r="F86" i="10"/>
  <c r="H86" i="10"/>
  <c r="F87" i="10"/>
  <c r="H87" i="10"/>
  <c r="F88" i="10"/>
  <c r="H88" i="10"/>
  <c r="F89" i="10"/>
  <c r="H89" i="10"/>
  <c r="F90" i="10"/>
  <c r="H90" i="10"/>
  <c r="F91" i="10"/>
  <c r="H91" i="10"/>
  <c r="F92" i="10"/>
  <c r="H92" i="10"/>
  <c r="F93" i="10"/>
  <c r="H93" i="10"/>
  <c r="F94" i="10"/>
  <c r="H94" i="10"/>
  <c r="F95" i="10"/>
  <c r="H95" i="10"/>
  <c r="F96" i="10"/>
  <c r="H96" i="10"/>
  <c r="G280" i="11"/>
  <c r="L280" i="11"/>
  <c r="J280" i="11"/>
  <c r="P280" i="11"/>
  <c r="G248" i="11"/>
  <c r="L248" i="11"/>
  <c r="H248" i="11"/>
  <c r="N248" i="11"/>
  <c r="J248" i="11"/>
  <c r="P248" i="11"/>
  <c r="R248" i="11"/>
  <c r="G322" i="11"/>
  <c r="J243" i="11"/>
  <c r="P243" i="11"/>
  <c r="G243" i="11"/>
  <c r="L243" i="11"/>
  <c r="H227" i="11"/>
  <c r="N227" i="11"/>
  <c r="G227" i="11"/>
  <c r="L227" i="11"/>
  <c r="J287" i="11"/>
  <c r="P287" i="11"/>
  <c r="J284" i="11"/>
  <c r="P284" i="11"/>
  <c r="G281" i="11"/>
  <c r="L281" i="11"/>
  <c r="J281" i="11"/>
  <c r="P281" i="11"/>
  <c r="R281" i="11"/>
  <c r="G355" i="11"/>
  <c r="G277" i="11"/>
  <c r="L277" i="11"/>
  <c r="H277" i="11"/>
  <c r="N277" i="11"/>
  <c r="J277" i="11"/>
  <c r="P277" i="11"/>
  <c r="G271" i="11"/>
  <c r="L271" i="11"/>
  <c r="H271" i="11"/>
  <c r="N271" i="11"/>
  <c r="J271" i="11"/>
  <c r="P271" i="11"/>
  <c r="G267" i="11"/>
  <c r="L267" i="11"/>
  <c r="H267" i="11"/>
  <c r="N267" i="11"/>
  <c r="J267" i="11"/>
  <c r="P267" i="11"/>
  <c r="G263" i="11"/>
  <c r="L263" i="11"/>
  <c r="H263" i="11"/>
  <c r="N263" i="11"/>
  <c r="J263" i="11"/>
  <c r="P263" i="11"/>
  <c r="G259" i="11"/>
  <c r="L259" i="11"/>
  <c r="H259" i="11"/>
  <c r="N259" i="11"/>
  <c r="J259" i="11"/>
  <c r="P259" i="11"/>
  <c r="G255" i="11"/>
  <c r="L255" i="11"/>
  <c r="H255" i="11"/>
  <c r="N255" i="11"/>
  <c r="J255" i="11"/>
  <c r="P255" i="11"/>
  <c r="G251" i="11"/>
  <c r="L251" i="11"/>
  <c r="H251" i="11"/>
  <c r="N251" i="11"/>
  <c r="J251" i="11"/>
  <c r="P251" i="11"/>
  <c r="J245" i="11"/>
  <c r="P245" i="11"/>
  <c r="H214" i="11"/>
  <c r="N214" i="11"/>
  <c r="G214" i="11"/>
  <c r="L214" i="11"/>
  <c r="J38" i="11"/>
  <c r="P38" i="11"/>
  <c r="F97" i="11"/>
  <c r="H287" i="11"/>
  <c r="N287" i="11"/>
  <c r="R287" i="11"/>
  <c r="G361" i="11"/>
  <c r="H288" i="11"/>
  <c r="N288" i="11"/>
  <c r="J288" i="11"/>
  <c r="P288" i="11"/>
  <c r="R288" i="11"/>
  <c r="G362" i="11"/>
  <c r="H289" i="11"/>
  <c r="N289" i="11"/>
  <c r="J289" i="11"/>
  <c r="P289" i="11"/>
  <c r="R289" i="11"/>
  <c r="G363" i="11"/>
  <c r="H290" i="11"/>
  <c r="N290" i="11"/>
  <c r="J285" i="11"/>
  <c r="P285" i="11"/>
  <c r="H284" i="11"/>
  <c r="N284" i="11"/>
  <c r="G279" i="11"/>
  <c r="L279" i="11"/>
  <c r="J279" i="11"/>
  <c r="P279" i="11"/>
  <c r="R279" i="11"/>
  <c r="G353" i="11"/>
  <c r="G232" i="11"/>
  <c r="L232" i="11"/>
  <c r="G230" i="11"/>
  <c r="L230" i="11"/>
  <c r="H216" i="11"/>
  <c r="N216" i="11"/>
  <c r="G216" i="11"/>
  <c r="L216" i="11"/>
  <c r="H213" i="11"/>
  <c r="N213" i="11"/>
  <c r="G213" i="11"/>
  <c r="L213" i="11"/>
  <c r="J183" i="11"/>
  <c r="P183" i="11"/>
  <c r="H183" i="11"/>
  <c r="N183" i="11"/>
  <c r="J175" i="11"/>
  <c r="P175" i="11"/>
  <c r="F233" i="11"/>
  <c r="J199" i="11"/>
  <c r="P199" i="11"/>
  <c r="J201" i="11"/>
  <c r="P201" i="11"/>
  <c r="J33" i="11"/>
  <c r="P33" i="11"/>
  <c r="J41" i="11"/>
  <c r="P41" i="11"/>
  <c r="J49" i="11"/>
  <c r="P49" i="11"/>
  <c r="J57" i="11"/>
  <c r="P57" i="11"/>
  <c r="J65" i="11"/>
  <c r="P65" i="11"/>
  <c r="J73" i="11"/>
  <c r="P73" i="11"/>
  <c r="J39" i="11"/>
  <c r="P39" i="11"/>
  <c r="J47" i="11"/>
  <c r="P47" i="11"/>
  <c r="J55" i="11"/>
  <c r="P55" i="11"/>
  <c r="J63" i="11"/>
  <c r="P63" i="11"/>
  <c r="J71" i="11"/>
  <c r="P71" i="11"/>
  <c r="G282" i="11"/>
  <c r="L282" i="11"/>
  <c r="J282" i="11"/>
  <c r="P282" i="11"/>
  <c r="F67" i="12"/>
  <c r="J292" i="11"/>
  <c r="P292" i="11"/>
  <c r="R283" i="11"/>
  <c r="G357" i="11"/>
  <c r="G275" i="11"/>
  <c r="L275" i="11"/>
  <c r="H275" i="11"/>
  <c r="N275" i="11"/>
  <c r="J275" i="11"/>
  <c r="P275" i="11"/>
  <c r="G273" i="11"/>
  <c r="L273" i="11"/>
  <c r="H273" i="11"/>
  <c r="N273" i="11"/>
  <c r="J273" i="11"/>
  <c r="P273" i="11"/>
  <c r="R273" i="11"/>
  <c r="G347" i="11"/>
  <c r="G269" i="11"/>
  <c r="L269" i="11"/>
  <c r="H269" i="11"/>
  <c r="N269" i="11"/>
  <c r="J269" i="11"/>
  <c r="P269" i="11"/>
  <c r="R269" i="11"/>
  <c r="G343" i="11"/>
  <c r="G265" i="11"/>
  <c r="L265" i="11"/>
  <c r="H265" i="11"/>
  <c r="N265" i="11"/>
  <c r="J265" i="11"/>
  <c r="P265" i="11"/>
  <c r="R265" i="11"/>
  <c r="G339" i="11"/>
  <c r="G261" i="11"/>
  <c r="L261" i="11"/>
  <c r="H261" i="11"/>
  <c r="N261" i="11"/>
  <c r="J261" i="11"/>
  <c r="P261" i="11"/>
  <c r="R261" i="11"/>
  <c r="G335" i="11"/>
  <c r="G257" i="11"/>
  <c r="L257" i="11"/>
  <c r="H257" i="11"/>
  <c r="N257" i="11"/>
  <c r="J257" i="11"/>
  <c r="P257" i="11"/>
  <c r="R257" i="11"/>
  <c r="G331" i="11"/>
  <c r="G253" i="11"/>
  <c r="L253" i="11"/>
  <c r="H253" i="11"/>
  <c r="N253" i="11"/>
  <c r="J253" i="11"/>
  <c r="P253" i="11"/>
  <c r="R253" i="11"/>
  <c r="G327" i="11"/>
  <c r="J249" i="11"/>
  <c r="P249" i="11"/>
  <c r="G249" i="11"/>
  <c r="L249" i="11"/>
  <c r="H249" i="11"/>
  <c r="N249" i="11"/>
  <c r="R249" i="11"/>
  <c r="G323" i="11"/>
  <c r="G247" i="11"/>
  <c r="L247" i="11"/>
  <c r="H247" i="11"/>
  <c r="N247" i="11"/>
  <c r="J247" i="11"/>
  <c r="P247" i="11"/>
  <c r="G200" i="11"/>
  <c r="L200" i="11"/>
  <c r="H200" i="11"/>
  <c r="N200" i="11"/>
  <c r="H285" i="11"/>
  <c r="N285" i="11"/>
  <c r="H282" i="11"/>
  <c r="N282" i="11"/>
  <c r="H280" i="11"/>
  <c r="N280" i="11"/>
  <c r="G278" i="11"/>
  <c r="L278" i="11"/>
  <c r="H278" i="11"/>
  <c r="N278" i="11"/>
  <c r="J278" i="11"/>
  <c r="P278" i="11"/>
  <c r="G276" i="11"/>
  <c r="L276" i="11"/>
  <c r="H276" i="11"/>
  <c r="N276" i="11"/>
  <c r="J276" i="11"/>
  <c r="P276" i="11"/>
  <c r="R276" i="11"/>
  <c r="G350" i="11"/>
  <c r="G274" i="11"/>
  <c r="L274" i="11"/>
  <c r="H274" i="11"/>
  <c r="N274" i="11"/>
  <c r="J274" i="11"/>
  <c r="P274" i="11"/>
  <c r="R274" i="11"/>
  <c r="G348" i="11"/>
  <c r="G272" i="11"/>
  <c r="L272" i="11"/>
  <c r="H272" i="11"/>
  <c r="N272" i="11"/>
  <c r="J272" i="11"/>
  <c r="P272" i="11"/>
  <c r="R272" i="11"/>
  <c r="G346" i="11"/>
  <c r="G270" i="11"/>
  <c r="L270" i="11"/>
  <c r="H270" i="11"/>
  <c r="N270" i="11"/>
  <c r="J270" i="11"/>
  <c r="P270" i="11"/>
  <c r="R270" i="11"/>
  <c r="G344" i="11"/>
  <c r="G268" i="11"/>
  <c r="L268" i="11"/>
  <c r="H268" i="11"/>
  <c r="N268" i="11"/>
  <c r="J268" i="11"/>
  <c r="P268" i="11"/>
  <c r="R268" i="11"/>
  <c r="G342" i="11"/>
  <c r="G266" i="11"/>
  <c r="L266" i="11"/>
  <c r="H266" i="11"/>
  <c r="N266" i="11"/>
  <c r="J266" i="11"/>
  <c r="P266" i="11"/>
  <c r="R266" i="11"/>
  <c r="G340" i="11"/>
  <c r="G264" i="11"/>
  <c r="L264" i="11"/>
  <c r="H264" i="11"/>
  <c r="N264" i="11"/>
  <c r="J264" i="11"/>
  <c r="P264" i="11"/>
  <c r="R264" i="11"/>
  <c r="G338" i="11"/>
  <c r="G262" i="11"/>
  <c r="L262" i="11"/>
  <c r="H262" i="11"/>
  <c r="N262" i="11"/>
  <c r="J262" i="11"/>
  <c r="P262" i="11"/>
  <c r="R262" i="11"/>
  <c r="G336" i="11"/>
  <c r="G260" i="11"/>
  <c r="L260" i="11"/>
  <c r="H260" i="11"/>
  <c r="N260" i="11"/>
  <c r="J260" i="11"/>
  <c r="P260" i="11"/>
  <c r="R260" i="11"/>
  <c r="G334" i="11"/>
  <c r="G258" i="11"/>
  <c r="L258" i="11"/>
  <c r="H258" i="11"/>
  <c r="N258" i="11"/>
  <c r="J258" i="11"/>
  <c r="P258" i="11"/>
  <c r="R258" i="11"/>
  <c r="G332" i="11"/>
  <c r="G256" i="11"/>
  <c r="L256" i="11"/>
  <c r="H256" i="11"/>
  <c r="N256" i="11"/>
  <c r="J256" i="11"/>
  <c r="P256" i="11"/>
  <c r="R256" i="11"/>
  <c r="G330" i="11"/>
  <c r="G254" i="11"/>
  <c r="L254" i="11"/>
  <c r="H254" i="11"/>
  <c r="N254" i="11"/>
  <c r="J254" i="11"/>
  <c r="P254" i="11"/>
  <c r="R254" i="11"/>
  <c r="G328" i="11"/>
  <c r="G252" i="11"/>
  <c r="L252" i="11"/>
  <c r="H252" i="11"/>
  <c r="N252" i="11"/>
  <c r="J252" i="11"/>
  <c r="P252" i="11"/>
  <c r="R252" i="11"/>
  <c r="G326" i="11"/>
  <c r="J250" i="11"/>
  <c r="P250" i="11"/>
  <c r="J246" i="11"/>
  <c r="P246" i="11"/>
  <c r="H243" i="11"/>
  <c r="N243" i="11"/>
  <c r="G225" i="11"/>
  <c r="L225" i="11"/>
  <c r="H221" i="11"/>
  <c r="N221" i="11"/>
  <c r="G221" i="11"/>
  <c r="L221" i="11"/>
  <c r="J221" i="11"/>
  <c r="P221" i="11"/>
  <c r="R221" i="11"/>
  <c r="D369" i="11"/>
  <c r="G219" i="11"/>
  <c r="L219" i="11"/>
  <c r="J185" i="11"/>
  <c r="P185" i="11"/>
  <c r="H185" i="11"/>
  <c r="N185" i="11"/>
  <c r="J182" i="11"/>
  <c r="P182" i="11"/>
  <c r="H182" i="11"/>
  <c r="N182" i="11"/>
  <c r="J46" i="11"/>
  <c r="P46" i="11"/>
  <c r="J43" i="11"/>
  <c r="P43" i="11"/>
  <c r="J40" i="11"/>
  <c r="P40" i="11"/>
  <c r="H292" i="11"/>
  <c r="N292" i="11"/>
  <c r="R284" i="11"/>
  <c r="G358" i="11"/>
  <c r="H205" i="11"/>
  <c r="N205" i="11"/>
  <c r="G205" i="11"/>
  <c r="L205" i="11"/>
  <c r="J205" i="11"/>
  <c r="P205" i="11"/>
  <c r="R205" i="11"/>
  <c r="D353" i="11"/>
  <c r="J180" i="11"/>
  <c r="P180" i="11"/>
  <c r="J174" i="11"/>
  <c r="P174" i="11"/>
  <c r="H174" i="11"/>
  <c r="N174" i="11"/>
  <c r="J169" i="11"/>
  <c r="P169" i="11"/>
  <c r="J74" i="11"/>
  <c r="P74" i="11"/>
  <c r="J66" i="11"/>
  <c r="P66" i="11"/>
  <c r="J58" i="11"/>
  <c r="P58" i="11"/>
  <c r="J50" i="11"/>
  <c r="P50" i="11"/>
  <c r="J42" i="11"/>
  <c r="P42" i="11"/>
  <c r="J34" i="11"/>
  <c r="P34" i="11"/>
  <c r="R292" i="11"/>
  <c r="G366" i="11"/>
  <c r="R290" i="11"/>
  <c r="G364" i="11"/>
  <c r="G250" i="11"/>
  <c r="L250" i="11"/>
  <c r="H250" i="11"/>
  <c r="N250" i="11"/>
  <c r="R250" i="11"/>
  <c r="G324" i="11"/>
  <c r="G246" i="11"/>
  <c r="L246" i="11"/>
  <c r="H246" i="11"/>
  <c r="N246" i="11"/>
  <c r="R246" i="11"/>
  <c r="G320" i="11"/>
  <c r="J244" i="11"/>
  <c r="P244" i="11"/>
  <c r="H244" i="11"/>
  <c r="N244" i="11"/>
  <c r="H229" i="11"/>
  <c r="N229" i="11"/>
  <c r="G229" i="11"/>
  <c r="L229" i="11"/>
  <c r="J172" i="11"/>
  <c r="J68" i="11"/>
  <c r="P68" i="11"/>
  <c r="J60" i="11"/>
  <c r="P60" i="11"/>
  <c r="J52" i="11"/>
  <c r="P52" i="11"/>
  <c r="J44" i="11"/>
  <c r="P44" i="11"/>
  <c r="J36" i="11"/>
  <c r="P36" i="11"/>
  <c r="H109" i="11"/>
  <c r="N109" i="11"/>
  <c r="J109" i="11"/>
  <c r="P109" i="11"/>
  <c r="R109" i="11"/>
  <c r="F325" i="11"/>
  <c r="H114" i="11"/>
  <c r="N114" i="11"/>
  <c r="H118" i="11"/>
  <c r="N118" i="11"/>
  <c r="H122" i="11"/>
  <c r="N122" i="11"/>
  <c r="H126" i="11"/>
  <c r="N126" i="11"/>
  <c r="H130" i="11"/>
  <c r="N130" i="11"/>
  <c r="H134" i="11"/>
  <c r="N134" i="11"/>
  <c r="H138" i="11"/>
  <c r="N138" i="11"/>
  <c r="H142" i="11"/>
  <c r="N142" i="11"/>
  <c r="H146" i="11"/>
  <c r="N146" i="11"/>
  <c r="H150" i="11"/>
  <c r="N150" i="11"/>
  <c r="H151" i="11"/>
  <c r="N151" i="11"/>
  <c r="J151" i="11"/>
  <c r="P151" i="11"/>
  <c r="R151" i="11"/>
  <c r="F367" i="11"/>
  <c r="H155" i="11"/>
  <c r="N155" i="11"/>
  <c r="H159" i="11"/>
  <c r="N159" i="11"/>
  <c r="H163" i="11"/>
  <c r="N163" i="11"/>
  <c r="H101" i="11"/>
  <c r="N101" i="11"/>
  <c r="H104" i="11"/>
  <c r="N104" i="11"/>
  <c r="H105" i="11"/>
  <c r="N105" i="11"/>
  <c r="H108" i="11"/>
  <c r="N108" i="11"/>
  <c r="H113" i="11"/>
  <c r="N113" i="11"/>
  <c r="H117" i="11"/>
  <c r="N117" i="11"/>
  <c r="H121" i="11"/>
  <c r="N121" i="11"/>
  <c r="H125" i="11"/>
  <c r="N125" i="11"/>
  <c r="H129" i="11"/>
  <c r="N129" i="11"/>
  <c r="H133" i="11"/>
  <c r="N133" i="11"/>
  <c r="J133" i="11"/>
  <c r="P133" i="11"/>
  <c r="R133" i="11"/>
  <c r="F349" i="11"/>
  <c r="H137" i="11"/>
  <c r="N137" i="11"/>
  <c r="H141" i="11"/>
  <c r="N141" i="11"/>
  <c r="H145" i="11"/>
  <c r="N145" i="11"/>
  <c r="H149" i="11"/>
  <c r="N149" i="11"/>
  <c r="J149" i="11"/>
  <c r="P149" i="11"/>
  <c r="R149" i="11"/>
  <c r="F365" i="11"/>
  <c r="H154" i="11"/>
  <c r="N154" i="11"/>
  <c r="H158" i="11"/>
  <c r="N158" i="11"/>
  <c r="H162" i="11"/>
  <c r="N162" i="11"/>
  <c r="J186" i="11"/>
  <c r="P186" i="11"/>
  <c r="J178" i="11"/>
  <c r="P178" i="11"/>
  <c r="J170" i="11"/>
  <c r="P170" i="11"/>
  <c r="R150" i="11"/>
  <c r="F366" i="11"/>
  <c r="J75" i="11"/>
  <c r="P75" i="11"/>
  <c r="R75" i="11"/>
  <c r="E359" i="11"/>
  <c r="J184" i="11"/>
  <c r="P184" i="11"/>
  <c r="J181" i="11"/>
  <c r="P181" i="11"/>
  <c r="J179" i="11"/>
  <c r="P179" i="11"/>
  <c r="J176" i="11"/>
  <c r="P176" i="11"/>
  <c r="J173" i="11"/>
  <c r="P173" i="11"/>
  <c r="J171" i="11"/>
  <c r="P171" i="11"/>
  <c r="J76" i="11"/>
  <c r="P76" i="11"/>
  <c r="R282" i="11"/>
  <c r="G356" i="11"/>
  <c r="G306" i="11"/>
  <c r="L306" i="11"/>
  <c r="H306" i="11"/>
  <c r="N306" i="11"/>
  <c r="J306" i="11"/>
  <c r="P306" i="11"/>
  <c r="R286" i="11"/>
  <c r="G360" i="11"/>
  <c r="J305" i="11"/>
  <c r="P305" i="11"/>
  <c r="J304" i="11"/>
  <c r="P304" i="11"/>
  <c r="J303" i="11"/>
  <c r="P303" i="11"/>
  <c r="J302" i="11"/>
  <c r="P302" i="11"/>
  <c r="J301" i="11"/>
  <c r="P301" i="11"/>
  <c r="J300" i="11"/>
  <c r="P300" i="11"/>
  <c r="J299" i="11"/>
  <c r="P299" i="11"/>
  <c r="J298" i="11"/>
  <c r="P298" i="11"/>
  <c r="J297" i="11"/>
  <c r="P297" i="11"/>
  <c r="J296" i="11"/>
  <c r="P296" i="11"/>
  <c r="J295" i="11"/>
  <c r="P295" i="11"/>
  <c r="J294" i="11"/>
  <c r="P294" i="11"/>
  <c r="J293" i="11"/>
  <c r="P293" i="11"/>
  <c r="H293" i="11"/>
  <c r="N293" i="11"/>
  <c r="R293" i="11"/>
  <c r="G367" i="11"/>
  <c r="R271" i="11"/>
  <c r="G345" i="11"/>
  <c r="R267" i="11"/>
  <c r="G341" i="11"/>
  <c r="R263" i="11"/>
  <c r="G337" i="11"/>
  <c r="R259" i="11"/>
  <c r="G333" i="11"/>
  <c r="R255" i="11"/>
  <c r="G329" i="11"/>
  <c r="R251" i="11"/>
  <c r="G325" i="11"/>
  <c r="R247" i="11"/>
  <c r="G321" i="11"/>
  <c r="J223" i="11"/>
  <c r="P223" i="11"/>
  <c r="R223" i="11"/>
  <c r="D371" i="11"/>
  <c r="J104" i="11"/>
  <c r="P104" i="11"/>
  <c r="J108" i="11"/>
  <c r="P108" i="11"/>
  <c r="J101" i="11"/>
  <c r="J103" i="11"/>
  <c r="P103" i="11"/>
  <c r="R103" i="11"/>
  <c r="F319" i="11"/>
  <c r="J110" i="11"/>
  <c r="P110" i="11"/>
  <c r="R110" i="11"/>
  <c r="F326" i="11"/>
  <c r="J113" i="11"/>
  <c r="P113" i="11"/>
  <c r="J117" i="11"/>
  <c r="P117" i="11"/>
  <c r="J121" i="11"/>
  <c r="P121" i="11"/>
  <c r="J125" i="11"/>
  <c r="P125" i="11"/>
  <c r="J129" i="11"/>
  <c r="P129" i="11"/>
  <c r="J137" i="11"/>
  <c r="P137" i="11"/>
  <c r="R137" i="11"/>
  <c r="F353" i="11"/>
  <c r="J141" i="11"/>
  <c r="P141" i="11"/>
  <c r="R141" i="11"/>
  <c r="F357" i="11"/>
  <c r="J145" i="11"/>
  <c r="P145" i="11"/>
  <c r="J153" i="11"/>
  <c r="P153" i="11"/>
  <c r="R153" i="11"/>
  <c r="F369" i="11"/>
  <c r="J157" i="11"/>
  <c r="P157" i="11"/>
  <c r="R157" i="11"/>
  <c r="F373" i="11"/>
  <c r="J161" i="11"/>
  <c r="P161" i="11"/>
  <c r="R161" i="11"/>
  <c r="F377" i="11"/>
  <c r="J106" i="11"/>
  <c r="P106" i="11"/>
  <c r="R106" i="11"/>
  <c r="F322" i="11"/>
  <c r="J112" i="11"/>
  <c r="P112" i="11"/>
  <c r="J116" i="11"/>
  <c r="P116" i="11"/>
  <c r="R116" i="11"/>
  <c r="F332" i="11"/>
  <c r="J120" i="11"/>
  <c r="P120" i="11"/>
  <c r="R120" i="11"/>
  <c r="F336" i="11"/>
  <c r="J124" i="11"/>
  <c r="P124" i="11"/>
  <c r="R124" i="11"/>
  <c r="F340" i="11"/>
  <c r="J128" i="11"/>
  <c r="P128" i="11"/>
  <c r="R128" i="11"/>
  <c r="F344" i="11"/>
  <c r="J132" i="11"/>
  <c r="P132" i="11"/>
  <c r="R132" i="11"/>
  <c r="F348" i="11"/>
  <c r="J136" i="11"/>
  <c r="P136" i="11"/>
  <c r="R136" i="11"/>
  <c r="F352" i="11"/>
  <c r="J140" i="11"/>
  <c r="P140" i="11"/>
  <c r="J144" i="11"/>
  <c r="P144" i="11"/>
  <c r="R144" i="11"/>
  <c r="F360" i="11"/>
  <c r="J148" i="11"/>
  <c r="P148" i="11"/>
  <c r="J152" i="11"/>
  <c r="P152" i="11"/>
  <c r="R152" i="11"/>
  <c r="F368" i="11"/>
  <c r="J156" i="11"/>
  <c r="P156" i="11"/>
  <c r="R156" i="11"/>
  <c r="F372" i="11"/>
  <c r="J160" i="11"/>
  <c r="P160" i="11"/>
  <c r="R160" i="11"/>
  <c r="F376" i="11"/>
  <c r="J164" i="11"/>
  <c r="P164" i="11"/>
  <c r="J102" i="11"/>
  <c r="P102" i="11"/>
  <c r="R102" i="11"/>
  <c r="F318" i="11"/>
  <c r="J111" i="11"/>
  <c r="P111" i="11"/>
  <c r="R111" i="11"/>
  <c r="F327" i="11"/>
  <c r="J115" i="11"/>
  <c r="P115" i="11"/>
  <c r="R115" i="11"/>
  <c r="F331" i="11"/>
  <c r="J119" i="11"/>
  <c r="P119" i="11"/>
  <c r="R119" i="11"/>
  <c r="F335" i="11"/>
  <c r="J123" i="11"/>
  <c r="P123" i="11"/>
  <c r="R123" i="11"/>
  <c r="F339" i="11"/>
  <c r="J127" i="11"/>
  <c r="P127" i="11"/>
  <c r="R127" i="11"/>
  <c r="F343" i="11"/>
  <c r="J131" i="11"/>
  <c r="P131" i="11"/>
  <c r="J135" i="11"/>
  <c r="P135" i="11"/>
  <c r="R135" i="11"/>
  <c r="F351" i="11"/>
  <c r="J139" i="11"/>
  <c r="P139" i="11"/>
  <c r="R139" i="11"/>
  <c r="F355" i="11"/>
  <c r="J143" i="11"/>
  <c r="P143" i="11"/>
  <c r="R143" i="11"/>
  <c r="F359" i="11"/>
  <c r="J147" i="11"/>
  <c r="P147" i="11"/>
  <c r="J155" i="11"/>
  <c r="P155" i="11"/>
  <c r="J159" i="11"/>
  <c r="P159" i="11"/>
  <c r="R159" i="11"/>
  <c r="F375" i="11"/>
  <c r="J163" i="11"/>
  <c r="P163" i="11"/>
  <c r="R163" i="11"/>
  <c r="F379" i="11"/>
  <c r="J114" i="11"/>
  <c r="P114" i="11"/>
  <c r="R114" i="11"/>
  <c r="F330" i="11"/>
  <c r="J130" i="11"/>
  <c r="P130" i="11"/>
  <c r="R130" i="11"/>
  <c r="F346" i="11"/>
  <c r="J146" i="11"/>
  <c r="P146" i="11"/>
  <c r="R146" i="11"/>
  <c r="F362" i="11"/>
  <c r="J162" i="11"/>
  <c r="P162" i="11"/>
  <c r="J126" i="11"/>
  <c r="P126" i="11"/>
  <c r="J142" i="11"/>
  <c r="P142" i="11"/>
  <c r="J158" i="11"/>
  <c r="P158" i="11"/>
  <c r="R158" i="11"/>
  <c r="F374" i="11"/>
  <c r="J107" i="11"/>
  <c r="P107" i="11"/>
  <c r="R107" i="11"/>
  <c r="F323" i="11"/>
  <c r="J122" i="11"/>
  <c r="P122" i="11"/>
  <c r="J138" i="11"/>
  <c r="P138" i="11"/>
  <c r="R138" i="11"/>
  <c r="F354" i="11"/>
  <c r="J154" i="11"/>
  <c r="P154" i="11"/>
  <c r="R154" i="11"/>
  <c r="F370" i="11"/>
  <c r="H305" i="11"/>
  <c r="N305" i="11"/>
  <c r="H304" i="11"/>
  <c r="N304" i="11"/>
  <c r="R304" i="11"/>
  <c r="G378" i="11"/>
  <c r="H303" i="11"/>
  <c r="N303" i="11"/>
  <c r="R303" i="11"/>
  <c r="G377" i="11"/>
  <c r="H302" i="11"/>
  <c r="N302" i="11"/>
  <c r="H301" i="11"/>
  <c r="N301" i="11"/>
  <c r="H300" i="11"/>
  <c r="N300" i="11"/>
  <c r="R300" i="11"/>
  <c r="G374" i="11"/>
  <c r="H299" i="11"/>
  <c r="N299" i="11"/>
  <c r="H298" i="11"/>
  <c r="N298" i="11"/>
  <c r="R298" i="11"/>
  <c r="G372" i="11"/>
  <c r="H297" i="11"/>
  <c r="N297" i="11"/>
  <c r="R297" i="11"/>
  <c r="G371" i="11"/>
  <c r="H296" i="11"/>
  <c r="N296" i="11"/>
  <c r="R296" i="11"/>
  <c r="G370" i="11"/>
  <c r="H295" i="11"/>
  <c r="N295" i="11"/>
  <c r="R295" i="11"/>
  <c r="G369" i="11"/>
  <c r="H294" i="11"/>
  <c r="N294" i="11"/>
  <c r="J291" i="11"/>
  <c r="J217" i="11"/>
  <c r="P217" i="11"/>
  <c r="R217" i="11"/>
  <c r="D365" i="11"/>
  <c r="J118" i="11"/>
  <c r="P118" i="11"/>
  <c r="R118" i="11"/>
  <c r="F334" i="11"/>
  <c r="L112" i="11"/>
  <c r="G165" i="11"/>
  <c r="P172" i="11"/>
  <c r="J105" i="11"/>
  <c r="P105" i="11"/>
  <c r="R105" i="11"/>
  <c r="F321" i="11"/>
  <c r="F307" i="11"/>
  <c r="H291" i="11"/>
  <c r="N291" i="11"/>
  <c r="R244" i="11"/>
  <c r="G318" i="11"/>
  <c r="R243" i="11"/>
  <c r="N169" i="11"/>
  <c r="R155" i="11"/>
  <c r="F371" i="11"/>
  <c r="J134" i="11"/>
  <c r="P134" i="11"/>
  <c r="R134" i="11"/>
  <c r="F350" i="11"/>
  <c r="G245" i="11"/>
  <c r="R164" i="11"/>
  <c r="F380" i="11"/>
  <c r="R148" i="11"/>
  <c r="F364" i="11"/>
  <c r="R121" i="11"/>
  <c r="F337" i="11"/>
  <c r="J232" i="11"/>
  <c r="P232" i="11"/>
  <c r="R232" i="11"/>
  <c r="D380" i="11"/>
  <c r="J231" i="11"/>
  <c r="P231" i="11"/>
  <c r="R231" i="11"/>
  <c r="D379" i="11"/>
  <c r="J230" i="11"/>
  <c r="P230" i="11"/>
  <c r="R230" i="11"/>
  <c r="D378" i="11"/>
  <c r="J229" i="11"/>
  <c r="P229" i="11"/>
  <c r="J228" i="11"/>
  <c r="P228" i="11"/>
  <c r="R228" i="11"/>
  <c r="D376" i="11"/>
  <c r="J227" i="11"/>
  <c r="P227" i="11"/>
  <c r="J226" i="11"/>
  <c r="P226" i="11"/>
  <c r="R226" i="11"/>
  <c r="D374" i="11"/>
  <c r="J225" i="11"/>
  <c r="P225" i="11"/>
  <c r="R225" i="11"/>
  <c r="D373" i="11"/>
  <c r="J224" i="11"/>
  <c r="P224" i="11"/>
  <c r="R224" i="11"/>
  <c r="D372" i="11"/>
  <c r="J222" i="11"/>
  <c r="P222" i="11"/>
  <c r="R222" i="11"/>
  <c r="D370" i="11"/>
  <c r="J220" i="11"/>
  <c r="P220" i="11"/>
  <c r="R220" i="11"/>
  <c r="D368" i="11"/>
  <c r="J219" i="11"/>
  <c r="P219" i="11"/>
  <c r="R219" i="11"/>
  <c r="D367" i="11"/>
  <c r="J218" i="11"/>
  <c r="P218" i="11"/>
  <c r="R218" i="11"/>
  <c r="D366" i="11"/>
  <c r="J216" i="11"/>
  <c r="P216" i="11"/>
  <c r="R216" i="11"/>
  <c r="D364" i="11"/>
  <c r="J215" i="11"/>
  <c r="P215" i="11"/>
  <c r="R215" i="11"/>
  <c r="D363" i="11"/>
  <c r="J214" i="11"/>
  <c r="P214" i="11"/>
  <c r="J213" i="11"/>
  <c r="P213" i="11"/>
  <c r="R213" i="11"/>
  <c r="D361" i="11"/>
  <c r="J212" i="11"/>
  <c r="P212" i="11"/>
  <c r="R212" i="11"/>
  <c r="D360" i="11"/>
  <c r="J211" i="11"/>
  <c r="P211" i="11"/>
  <c r="R211" i="11"/>
  <c r="D359" i="11"/>
  <c r="J210" i="11"/>
  <c r="P210" i="11"/>
  <c r="R210" i="11"/>
  <c r="D358" i="11"/>
  <c r="J209" i="11"/>
  <c r="P209" i="11"/>
  <c r="R209" i="11"/>
  <c r="D357" i="11"/>
  <c r="J208" i="11"/>
  <c r="P208" i="11"/>
  <c r="R208" i="11"/>
  <c r="D356" i="11"/>
  <c r="J207" i="11"/>
  <c r="P207" i="11"/>
  <c r="R207" i="11"/>
  <c r="D355" i="11"/>
  <c r="J206" i="11"/>
  <c r="P206" i="11"/>
  <c r="R206" i="11"/>
  <c r="D354" i="11"/>
  <c r="J204" i="11"/>
  <c r="P204" i="11"/>
  <c r="R204" i="11"/>
  <c r="D352" i="11"/>
  <c r="J203" i="11"/>
  <c r="P203" i="11"/>
  <c r="R203" i="11"/>
  <c r="D351" i="11"/>
  <c r="J202" i="11"/>
  <c r="P202" i="11"/>
  <c r="R202" i="11"/>
  <c r="D350" i="11"/>
  <c r="H201" i="11"/>
  <c r="N201" i="11"/>
  <c r="R201" i="11"/>
  <c r="D349" i="11"/>
  <c r="H199" i="11"/>
  <c r="N199" i="11"/>
  <c r="R199" i="11"/>
  <c r="D347" i="11"/>
  <c r="J197" i="11"/>
  <c r="P197" i="11"/>
  <c r="G197" i="11"/>
  <c r="L197" i="11"/>
  <c r="R197" i="11"/>
  <c r="D345" i="11"/>
  <c r="J196" i="11"/>
  <c r="P196" i="11"/>
  <c r="G196" i="11"/>
  <c r="L196" i="11"/>
  <c r="J195" i="11"/>
  <c r="P195" i="11"/>
  <c r="G195" i="11"/>
  <c r="L195" i="11"/>
  <c r="R195" i="11"/>
  <c r="D343" i="11"/>
  <c r="J194" i="11"/>
  <c r="P194" i="11"/>
  <c r="G194" i="11"/>
  <c r="L194" i="11"/>
  <c r="J193" i="11"/>
  <c r="P193" i="11"/>
  <c r="G193" i="11"/>
  <c r="L193" i="11"/>
  <c r="R193" i="11"/>
  <c r="D341" i="11"/>
  <c r="J192" i="11"/>
  <c r="P192" i="11"/>
  <c r="G192" i="11"/>
  <c r="L192" i="11"/>
  <c r="J191" i="11"/>
  <c r="P191" i="11"/>
  <c r="G191" i="11"/>
  <c r="L191" i="11"/>
  <c r="R191" i="11"/>
  <c r="D339" i="11"/>
  <c r="J190" i="11"/>
  <c r="P190" i="11"/>
  <c r="G190" i="11"/>
  <c r="L190" i="11"/>
  <c r="J189" i="11"/>
  <c r="P189" i="11"/>
  <c r="G189" i="11"/>
  <c r="L189" i="11"/>
  <c r="R189" i="11"/>
  <c r="D337" i="11"/>
  <c r="J188" i="11"/>
  <c r="P188" i="11"/>
  <c r="G188" i="11"/>
  <c r="L188" i="11"/>
  <c r="J187" i="11"/>
  <c r="P187" i="11"/>
  <c r="G187" i="11"/>
  <c r="L187" i="11"/>
  <c r="R187" i="11"/>
  <c r="D335" i="11"/>
  <c r="R147" i="11"/>
  <c r="F363" i="11"/>
  <c r="R131" i="11"/>
  <c r="F347" i="11"/>
  <c r="R125" i="11"/>
  <c r="F341" i="11"/>
  <c r="J200" i="11"/>
  <c r="P200" i="11"/>
  <c r="J198" i="11"/>
  <c r="P198" i="11"/>
  <c r="R198" i="11"/>
  <c r="D346" i="11"/>
  <c r="R140" i="11"/>
  <c r="F356" i="11"/>
  <c r="R129" i="11"/>
  <c r="F345" i="11"/>
  <c r="R108" i="11"/>
  <c r="F324" i="11"/>
  <c r="L165" i="11"/>
  <c r="H165" i="11"/>
  <c r="G186" i="11"/>
  <c r="L186" i="11"/>
  <c r="G185" i="11"/>
  <c r="L185" i="11"/>
  <c r="G184" i="11"/>
  <c r="L184" i="11"/>
  <c r="R184" i="11"/>
  <c r="D332" i="11"/>
  <c r="G183" i="11"/>
  <c r="L183" i="11"/>
  <c r="G182" i="11"/>
  <c r="L182" i="11"/>
  <c r="R182" i="11"/>
  <c r="D330" i="11"/>
  <c r="G181" i="11"/>
  <c r="L181" i="11"/>
  <c r="R181" i="11"/>
  <c r="D329" i="11"/>
  <c r="G180" i="11"/>
  <c r="L180" i="11"/>
  <c r="R180" i="11"/>
  <c r="D328" i="11"/>
  <c r="G179" i="11"/>
  <c r="L179" i="11"/>
  <c r="G178" i="11"/>
  <c r="L178" i="11"/>
  <c r="R178" i="11"/>
  <c r="D326" i="11"/>
  <c r="G177" i="11"/>
  <c r="L177" i="11"/>
  <c r="R177" i="11"/>
  <c r="D325" i="11"/>
  <c r="G176" i="11"/>
  <c r="L176" i="11"/>
  <c r="R176" i="11"/>
  <c r="D324" i="11"/>
  <c r="G175" i="11"/>
  <c r="L175" i="11"/>
  <c r="R175" i="11"/>
  <c r="D323" i="11"/>
  <c r="G174" i="11"/>
  <c r="L174" i="11"/>
  <c r="G173" i="11"/>
  <c r="L173" i="11"/>
  <c r="R173" i="11"/>
  <c r="D321" i="11"/>
  <c r="G172" i="11"/>
  <c r="L172" i="11"/>
  <c r="R172" i="11"/>
  <c r="D320" i="11"/>
  <c r="G171" i="11"/>
  <c r="L171" i="11"/>
  <c r="R171" i="11"/>
  <c r="D319" i="11"/>
  <c r="G170" i="11"/>
  <c r="L170" i="11"/>
  <c r="R170" i="11"/>
  <c r="D318" i="11"/>
  <c r="G169" i="11"/>
  <c r="R104" i="11"/>
  <c r="F320" i="11"/>
  <c r="J96" i="11"/>
  <c r="P96" i="11"/>
  <c r="G96" i="11"/>
  <c r="L96" i="11"/>
  <c r="J95" i="11"/>
  <c r="P95" i="11"/>
  <c r="G95" i="11"/>
  <c r="L95" i="11"/>
  <c r="R95" i="11"/>
  <c r="E379" i="11"/>
  <c r="J94" i="11"/>
  <c r="P94" i="11"/>
  <c r="G94" i="11"/>
  <c r="L94" i="11"/>
  <c r="J93" i="11"/>
  <c r="P93" i="11"/>
  <c r="G93" i="11"/>
  <c r="L93" i="11"/>
  <c r="R93" i="11"/>
  <c r="E377" i="11"/>
  <c r="J92" i="11"/>
  <c r="P92" i="11"/>
  <c r="G92" i="11"/>
  <c r="L92" i="11"/>
  <c r="J91" i="11"/>
  <c r="P91" i="11"/>
  <c r="G91" i="11"/>
  <c r="L91" i="11"/>
  <c r="R91" i="11"/>
  <c r="E375" i="11"/>
  <c r="J90" i="11"/>
  <c r="P90" i="11"/>
  <c r="G90" i="11"/>
  <c r="L90" i="11"/>
  <c r="J89" i="11"/>
  <c r="P89" i="11"/>
  <c r="G89" i="11"/>
  <c r="L89" i="11"/>
  <c r="R89" i="11"/>
  <c r="E373" i="11"/>
  <c r="J88" i="11"/>
  <c r="P88" i="11"/>
  <c r="G88" i="11"/>
  <c r="L88" i="11"/>
  <c r="J87" i="11"/>
  <c r="P87" i="11"/>
  <c r="G87" i="11"/>
  <c r="L87" i="11"/>
  <c r="R87" i="11"/>
  <c r="E371" i="11"/>
  <c r="J86" i="11"/>
  <c r="P86" i="11"/>
  <c r="G86" i="11"/>
  <c r="L86" i="11"/>
  <c r="J85" i="11"/>
  <c r="P85" i="11"/>
  <c r="G85" i="11"/>
  <c r="L85" i="11"/>
  <c r="R85" i="11"/>
  <c r="E369" i="11"/>
  <c r="J84" i="11"/>
  <c r="P84" i="11"/>
  <c r="G84" i="11"/>
  <c r="L84" i="11"/>
  <c r="J83" i="11"/>
  <c r="P83" i="11"/>
  <c r="G83" i="11"/>
  <c r="L83" i="11"/>
  <c r="R83" i="11"/>
  <c r="E367" i="11"/>
  <c r="J82" i="11"/>
  <c r="P82" i="11"/>
  <c r="G82" i="11"/>
  <c r="L82" i="11"/>
  <c r="R82" i="11"/>
  <c r="E366" i="11"/>
  <c r="J81" i="11"/>
  <c r="P81" i="11"/>
  <c r="G81" i="11"/>
  <c r="L81" i="11"/>
  <c r="R81" i="11"/>
  <c r="E365" i="11"/>
  <c r="J80" i="11"/>
  <c r="P80" i="11"/>
  <c r="G80" i="11"/>
  <c r="L80" i="11"/>
  <c r="R80" i="11"/>
  <c r="E364" i="11"/>
  <c r="J79" i="11"/>
  <c r="P79" i="11"/>
  <c r="G79" i="11"/>
  <c r="L79" i="11"/>
  <c r="R79" i="11"/>
  <c r="E363" i="11"/>
  <c r="J78" i="11"/>
  <c r="P78" i="11"/>
  <c r="G78" i="11"/>
  <c r="L78" i="11"/>
  <c r="R78" i="11"/>
  <c r="E362" i="11"/>
  <c r="J77" i="11"/>
  <c r="G77" i="11"/>
  <c r="L77" i="11"/>
  <c r="G76" i="11"/>
  <c r="L76" i="11"/>
  <c r="G74" i="11"/>
  <c r="L74" i="11"/>
  <c r="H74" i="11"/>
  <c r="N74" i="11"/>
  <c r="G73" i="11"/>
  <c r="L73" i="11"/>
  <c r="H73" i="11"/>
  <c r="N73" i="11"/>
  <c r="R73" i="11"/>
  <c r="E357" i="11"/>
  <c r="G72" i="11"/>
  <c r="L72" i="11"/>
  <c r="H72" i="11"/>
  <c r="N72" i="11"/>
  <c r="G71" i="11"/>
  <c r="L71" i="11"/>
  <c r="H71" i="11"/>
  <c r="N71" i="11"/>
  <c r="R71" i="11"/>
  <c r="E355" i="11"/>
  <c r="G70" i="11"/>
  <c r="L70" i="11"/>
  <c r="H70" i="11"/>
  <c r="N70" i="11"/>
  <c r="G69" i="11"/>
  <c r="L69" i="11"/>
  <c r="H69" i="11"/>
  <c r="N69" i="11"/>
  <c r="R69" i="11"/>
  <c r="E353" i="11"/>
  <c r="G68" i="11"/>
  <c r="L68" i="11"/>
  <c r="H68" i="11"/>
  <c r="N68" i="11"/>
  <c r="G67" i="11"/>
  <c r="L67" i="11"/>
  <c r="H67" i="11"/>
  <c r="N67" i="11"/>
  <c r="R67" i="11"/>
  <c r="E351" i="11"/>
  <c r="G66" i="11"/>
  <c r="L66" i="11"/>
  <c r="H66" i="11"/>
  <c r="N66" i="11"/>
  <c r="G65" i="11"/>
  <c r="L65" i="11"/>
  <c r="H65" i="11"/>
  <c r="N65" i="11"/>
  <c r="R65" i="11"/>
  <c r="E349" i="11"/>
  <c r="G64" i="11"/>
  <c r="L64" i="11"/>
  <c r="H64" i="11"/>
  <c r="N64" i="11"/>
  <c r="G63" i="11"/>
  <c r="L63" i="11"/>
  <c r="H63" i="11"/>
  <c r="N63" i="11"/>
  <c r="R63" i="11"/>
  <c r="E347" i="11"/>
  <c r="G62" i="11"/>
  <c r="L62" i="11"/>
  <c r="H62" i="11"/>
  <c r="N62" i="11"/>
  <c r="G61" i="11"/>
  <c r="L61" i="11"/>
  <c r="H61" i="11"/>
  <c r="N61" i="11"/>
  <c r="R61" i="11"/>
  <c r="E345" i="11"/>
  <c r="G60" i="11"/>
  <c r="L60" i="11"/>
  <c r="H60" i="11"/>
  <c r="N60" i="11"/>
  <c r="G59" i="11"/>
  <c r="L59" i="11"/>
  <c r="H59" i="11"/>
  <c r="N59" i="11"/>
  <c r="R59" i="11"/>
  <c r="E343" i="11"/>
  <c r="G58" i="11"/>
  <c r="L58" i="11"/>
  <c r="H58" i="11"/>
  <c r="N58" i="11"/>
  <c r="G57" i="11"/>
  <c r="L57" i="11"/>
  <c r="H57" i="11"/>
  <c r="N57" i="11"/>
  <c r="R57" i="11"/>
  <c r="E341" i="11"/>
  <c r="G56" i="11"/>
  <c r="L56" i="11"/>
  <c r="H56" i="11"/>
  <c r="N56" i="11"/>
  <c r="G55" i="11"/>
  <c r="L55" i="11"/>
  <c r="H55" i="11"/>
  <c r="N55" i="11"/>
  <c r="R55" i="11"/>
  <c r="E339" i="11"/>
  <c r="G54" i="11"/>
  <c r="L54" i="11"/>
  <c r="H54" i="11"/>
  <c r="N54" i="11"/>
  <c r="G53" i="11"/>
  <c r="L53" i="11"/>
  <c r="H53" i="11"/>
  <c r="N53" i="11"/>
  <c r="R53" i="11"/>
  <c r="E337" i="11"/>
  <c r="G52" i="11"/>
  <c r="L52" i="11"/>
  <c r="H52" i="11"/>
  <c r="N52" i="11"/>
  <c r="G51" i="11"/>
  <c r="L51" i="11"/>
  <c r="H51" i="11"/>
  <c r="N51" i="11"/>
  <c r="R51" i="11"/>
  <c r="E335" i="11"/>
  <c r="G50" i="11"/>
  <c r="L50" i="11"/>
  <c r="H50" i="11"/>
  <c r="N50" i="11"/>
  <c r="G49" i="11"/>
  <c r="L49" i="11"/>
  <c r="H49" i="11"/>
  <c r="N49" i="11"/>
  <c r="R49" i="11"/>
  <c r="E333" i="11"/>
  <c r="G48" i="11"/>
  <c r="L48" i="11"/>
  <c r="H48" i="11"/>
  <c r="N48" i="11"/>
  <c r="G47" i="11"/>
  <c r="L47" i="11"/>
  <c r="H47" i="11"/>
  <c r="N47" i="11"/>
  <c r="R47" i="11"/>
  <c r="E331" i="11"/>
  <c r="G46" i="11"/>
  <c r="L46" i="11"/>
  <c r="H46" i="11"/>
  <c r="N46" i="11"/>
  <c r="G45" i="11"/>
  <c r="L45" i="11"/>
  <c r="H45" i="11"/>
  <c r="N45" i="11"/>
  <c r="R45" i="11"/>
  <c r="E329" i="11"/>
  <c r="G44" i="11"/>
  <c r="L44" i="11"/>
  <c r="H44" i="11"/>
  <c r="N44" i="11"/>
  <c r="G43" i="11"/>
  <c r="L43" i="11"/>
  <c r="H43" i="11"/>
  <c r="N43" i="11"/>
  <c r="R43" i="11"/>
  <c r="E327" i="11"/>
  <c r="G42" i="11"/>
  <c r="L42" i="11"/>
  <c r="H42" i="11"/>
  <c r="N42" i="11"/>
  <c r="G41" i="11"/>
  <c r="L41" i="11"/>
  <c r="H41" i="11"/>
  <c r="N41" i="11"/>
  <c r="R41" i="11"/>
  <c r="E325" i="11"/>
  <c r="G40" i="11"/>
  <c r="L40" i="11"/>
  <c r="H40" i="11"/>
  <c r="N40" i="11"/>
  <c r="G39" i="11"/>
  <c r="L39" i="11"/>
  <c r="H39" i="11"/>
  <c r="N39" i="11"/>
  <c r="R39" i="11"/>
  <c r="E323" i="11"/>
  <c r="G38" i="11"/>
  <c r="L38" i="11"/>
  <c r="H38" i="11"/>
  <c r="N38" i="11"/>
  <c r="G37" i="11"/>
  <c r="L37" i="11"/>
  <c r="H37" i="11"/>
  <c r="N37" i="11"/>
  <c r="R37" i="11"/>
  <c r="E321" i="11"/>
  <c r="G36" i="11"/>
  <c r="L36" i="11"/>
  <c r="H36" i="11"/>
  <c r="N36" i="11"/>
  <c r="G35" i="11"/>
  <c r="L35" i="11"/>
  <c r="H35" i="11"/>
  <c r="N35" i="11"/>
  <c r="R35" i="11"/>
  <c r="E319" i="11"/>
  <c r="G34" i="11"/>
  <c r="L34" i="11"/>
  <c r="H34" i="11"/>
  <c r="N34" i="11"/>
  <c r="G33" i="11"/>
  <c r="H33" i="11"/>
  <c r="H97" i="10"/>
  <c r="R185" i="11"/>
  <c r="D333" i="11"/>
  <c r="R200" i="11"/>
  <c r="D348" i="11"/>
  <c r="I357" i="11"/>
  <c r="R229" i="11"/>
  <c r="D377" i="11"/>
  <c r="I377" i="11"/>
  <c r="R142" i="11"/>
  <c r="F358" i="11"/>
  <c r="R302" i="11"/>
  <c r="G376" i="11"/>
  <c r="R174" i="11"/>
  <c r="D322" i="11"/>
  <c r="R186" i="11"/>
  <c r="D334" i="11"/>
  <c r="R214" i="11"/>
  <c r="D362" i="11"/>
  <c r="I362" i="11"/>
  <c r="I366" i="11"/>
  <c r="R122" i="11"/>
  <c r="F338" i="11"/>
  <c r="R126" i="11"/>
  <c r="F342" i="11"/>
  <c r="R145" i="11"/>
  <c r="F361" i="11"/>
  <c r="R113" i="11"/>
  <c r="F329" i="11"/>
  <c r="R299" i="11"/>
  <c r="G373" i="11"/>
  <c r="I373" i="11"/>
  <c r="R278" i="11"/>
  <c r="G352" i="11"/>
  <c r="R285" i="11"/>
  <c r="G359" i="11"/>
  <c r="I359" i="11"/>
  <c r="N307" i="11"/>
  <c r="R117" i="11"/>
  <c r="F333" i="11"/>
  <c r="R294" i="11"/>
  <c r="G368" i="11"/>
  <c r="R275" i="11"/>
  <c r="G349" i="11"/>
  <c r="I349" i="11"/>
  <c r="R76" i="11"/>
  <c r="E360" i="11"/>
  <c r="I360" i="11"/>
  <c r="R179" i="11"/>
  <c r="D327" i="11"/>
  <c r="R183" i="11"/>
  <c r="D331" i="11"/>
  <c r="I355" i="11"/>
  <c r="I363" i="11"/>
  <c r="I367" i="11"/>
  <c r="R227" i="11"/>
  <c r="D375" i="11"/>
  <c r="R301" i="11"/>
  <c r="G375" i="11"/>
  <c r="I375" i="11"/>
  <c r="R112" i="11"/>
  <c r="F328" i="11"/>
  <c r="R305" i="11"/>
  <c r="G379" i="11"/>
  <c r="I379" i="11"/>
  <c r="R162" i="11"/>
  <c r="F378" i="11"/>
  <c r="R306" i="11"/>
  <c r="G380" i="11"/>
  <c r="R277" i="11"/>
  <c r="G351" i="11"/>
  <c r="I351" i="11"/>
  <c r="R280" i="11"/>
  <c r="G354" i="11"/>
  <c r="R62" i="11"/>
  <c r="E346" i="11"/>
  <c r="I346" i="11"/>
  <c r="R88" i="11"/>
  <c r="E372" i="11"/>
  <c r="I372" i="11"/>
  <c r="I335" i="11"/>
  <c r="I341" i="11"/>
  <c r="P291" i="11"/>
  <c r="P307" i="11"/>
  <c r="J307" i="11"/>
  <c r="I371" i="11"/>
  <c r="H307" i="11"/>
  <c r="I325" i="11"/>
  <c r="I333" i="11"/>
  <c r="L245" i="11"/>
  <c r="G307" i="11"/>
  <c r="I369" i="11"/>
  <c r="I364" i="11"/>
  <c r="R64" i="11"/>
  <c r="E348" i="11"/>
  <c r="I348" i="11"/>
  <c r="I339" i="11"/>
  <c r="I345" i="11"/>
  <c r="P233" i="11"/>
  <c r="I321" i="11"/>
  <c r="I329" i="11"/>
  <c r="I347" i="11"/>
  <c r="I353" i="11"/>
  <c r="R34" i="11"/>
  <c r="E318" i="11"/>
  <c r="R36" i="11"/>
  <c r="E320" i="11"/>
  <c r="I320" i="11"/>
  <c r="R38" i="11"/>
  <c r="E322" i="11"/>
  <c r="R40" i="11"/>
  <c r="E324" i="11"/>
  <c r="I324" i="11"/>
  <c r="R42" i="11"/>
  <c r="E326" i="11"/>
  <c r="I326" i="11"/>
  <c r="R44" i="11"/>
  <c r="E328" i="11"/>
  <c r="I328" i="11"/>
  <c r="R46" i="11"/>
  <c r="E330" i="11"/>
  <c r="R48" i="11"/>
  <c r="E332" i="11"/>
  <c r="I332" i="11"/>
  <c r="R50" i="11"/>
  <c r="E334" i="11"/>
  <c r="I334" i="11"/>
  <c r="R52" i="11"/>
  <c r="E336" i="11"/>
  <c r="R54" i="11"/>
  <c r="E338" i="11"/>
  <c r="R56" i="11"/>
  <c r="E340" i="11"/>
  <c r="R58" i="11"/>
  <c r="E342" i="11"/>
  <c r="R60" i="11"/>
  <c r="E344" i="11"/>
  <c r="R66" i="11"/>
  <c r="E350" i="11"/>
  <c r="I350" i="11"/>
  <c r="R68" i="11"/>
  <c r="E352" i="11"/>
  <c r="I352" i="11"/>
  <c r="R70" i="11"/>
  <c r="E354" i="11"/>
  <c r="R72" i="11"/>
  <c r="E356" i="11"/>
  <c r="I356" i="11"/>
  <c r="R74" i="11"/>
  <c r="E358" i="11"/>
  <c r="I358" i="11"/>
  <c r="R84" i="11"/>
  <c r="E368" i="11"/>
  <c r="I368" i="11"/>
  <c r="R86" i="11"/>
  <c r="E370" i="11"/>
  <c r="I370" i="11"/>
  <c r="R90" i="11"/>
  <c r="E374" i="11"/>
  <c r="I374" i="11"/>
  <c r="R92" i="11"/>
  <c r="E376" i="11"/>
  <c r="I376" i="11"/>
  <c r="R94" i="11"/>
  <c r="E378" i="11"/>
  <c r="I378" i="11"/>
  <c r="R96" i="11"/>
  <c r="E380" i="11"/>
  <c r="I380" i="11"/>
  <c r="I318" i="11"/>
  <c r="I322" i="11"/>
  <c r="I330" i="11"/>
  <c r="R188" i="11"/>
  <c r="D336" i="11"/>
  <c r="R190" i="11"/>
  <c r="D338" i="11"/>
  <c r="I338" i="11"/>
  <c r="R192" i="11"/>
  <c r="D340" i="11"/>
  <c r="I340" i="11"/>
  <c r="R194" i="11"/>
  <c r="D342" i="11"/>
  <c r="R196" i="11"/>
  <c r="D344" i="11"/>
  <c r="H233" i="11"/>
  <c r="G317" i="11"/>
  <c r="L33" i="11"/>
  <c r="G97" i="11"/>
  <c r="P77" i="11"/>
  <c r="R77" i="11"/>
  <c r="E361" i="11"/>
  <c r="I361" i="11"/>
  <c r="I337" i="11"/>
  <c r="I343" i="11"/>
  <c r="J97" i="11"/>
  <c r="L169" i="11"/>
  <c r="G233" i="11"/>
  <c r="J233" i="11"/>
  <c r="N33" i="11"/>
  <c r="H97" i="11"/>
  <c r="I323" i="11"/>
  <c r="I327" i="11"/>
  <c r="I331" i="11"/>
  <c r="N165" i="11"/>
  <c r="N233" i="11"/>
  <c r="J165" i="11"/>
  <c r="P101" i="11"/>
  <c r="P165" i="11"/>
  <c r="R291" i="11"/>
  <c r="G365" i="11"/>
  <c r="I365" i="11"/>
  <c r="I336" i="11"/>
  <c r="I342" i="11"/>
  <c r="I344" i="11"/>
  <c r="I354" i="11"/>
  <c r="R245" i="11"/>
  <c r="L307" i="11"/>
  <c r="R101" i="11"/>
  <c r="P97" i="11"/>
  <c r="R33" i="11"/>
  <c r="L97" i="11"/>
  <c r="R169" i="11"/>
  <c r="L233" i="11"/>
  <c r="N97" i="11"/>
  <c r="R233" i="11"/>
  <c r="D317" i="11"/>
  <c r="R97" i="11"/>
  <c r="E317" i="11"/>
  <c r="E381" i="11"/>
  <c r="R165" i="11"/>
  <c r="F317" i="11"/>
  <c r="F381" i="11"/>
  <c r="G319" i="11"/>
  <c r="R307" i="11"/>
  <c r="I319" i="11"/>
  <c r="G381" i="11"/>
  <c r="I317" i="11"/>
  <c r="D381" i="11"/>
  <c r="I381" i="11"/>
  <c r="K317" i="11"/>
  <c r="K319" i="11"/>
  <c r="K366" i="11"/>
  <c r="K357" i="11"/>
  <c r="K367" i="11"/>
  <c r="K377" i="11"/>
  <c r="K373" i="11"/>
  <c r="K375" i="11"/>
  <c r="K351" i="11"/>
  <c r="K360" i="11"/>
  <c r="K355" i="11"/>
  <c r="K379" i="11"/>
  <c r="K363" i="11"/>
  <c r="K362" i="11"/>
  <c r="K359" i="11"/>
  <c r="K365" i="11"/>
  <c r="K320" i="11"/>
  <c r="K326" i="11"/>
  <c r="K324" i="11"/>
  <c r="K334" i="11"/>
  <c r="K364" i="11"/>
  <c r="K341" i="11"/>
  <c r="K378" i="11"/>
  <c r="K337" i="11"/>
  <c r="K349" i="11"/>
  <c r="K342" i="11"/>
  <c r="K338" i="11"/>
  <c r="K325" i="11"/>
  <c r="K329" i="11"/>
  <c r="K371" i="11"/>
  <c r="K350" i="11"/>
  <c r="K348" i="11"/>
  <c r="K361" i="11"/>
  <c r="K353" i="11"/>
  <c r="K335" i="11"/>
  <c r="K322" i="11"/>
  <c r="K368" i="11"/>
  <c r="K374" i="11"/>
  <c r="K380" i="11"/>
  <c r="K370" i="11"/>
  <c r="K318" i="11"/>
  <c r="K372" i="11"/>
  <c r="K340" i="11"/>
  <c r="K333" i="11"/>
  <c r="K331" i="11"/>
  <c r="K347" i="11"/>
  <c r="K343" i="11"/>
  <c r="K344" i="11"/>
  <c r="K339" i="11"/>
  <c r="K345" i="11"/>
  <c r="K328" i="11"/>
  <c r="K352" i="11"/>
  <c r="K358" i="11"/>
  <c r="K356" i="11"/>
  <c r="K354" i="11"/>
  <c r="K321" i="11"/>
  <c r="K346" i="11"/>
  <c r="K330" i="11"/>
  <c r="K327" i="11"/>
  <c r="K336" i="11"/>
  <c r="K332" i="11"/>
  <c r="K323" i="11"/>
  <c r="K376" i="11"/>
  <c r="K369" i="11"/>
  <c r="K381" i="11"/>
  <c r="BC106" i="1"/>
  <c r="AX64" i="1"/>
  <c r="BL64" i="1"/>
  <c r="BO138" i="1"/>
  <c r="C16" i="6"/>
  <c r="BO137" i="1"/>
  <c r="C15" i="6"/>
  <c r="BO136" i="1"/>
  <c r="C14" i="6"/>
  <c r="BO135" i="1"/>
  <c r="C13" i="6"/>
  <c r="D7" i="6"/>
  <c r="AF127" i="1"/>
  <c r="AF106" i="1"/>
  <c r="AF85" i="1"/>
  <c r="AF64" i="1"/>
  <c r="AF43" i="1"/>
  <c r="AF23" i="1"/>
  <c r="AX127" i="1"/>
  <c r="AX85" i="1"/>
  <c r="AX106" i="1"/>
  <c r="AX43" i="1"/>
  <c r="AX23" i="1"/>
  <c r="AW127" i="1"/>
  <c r="AW106" i="1"/>
  <c r="AW85" i="1"/>
  <c r="AW64" i="1"/>
  <c r="AW43" i="1"/>
  <c r="AW23" i="1"/>
  <c r="AV127" i="1"/>
  <c r="AV106" i="1"/>
  <c r="AV85" i="1"/>
  <c r="AV64" i="1"/>
  <c r="AV43" i="1"/>
  <c r="AV23" i="1"/>
  <c r="AU127" i="1"/>
  <c r="AU106" i="1"/>
  <c r="AU85" i="1"/>
  <c r="AU64" i="1"/>
  <c r="AU43" i="1"/>
  <c r="AU23" i="1"/>
  <c r="AS127" i="1"/>
  <c r="AT127" i="1"/>
  <c r="AS106" i="1"/>
  <c r="AT106" i="1"/>
  <c r="AT85" i="1"/>
  <c r="AT64" i="1"/>
  <c r="AT43" i="1"/>
  <c r="AT23" i="1"/>
  <c r="AS85" i="1"/>
  <c r="AS64" i="1"/>
  <c r="AS43" i="1"/>
  <c r="AS23" i="1"/>
  <c r="AR127" i="1"/>
  <c r="AR106" i="1"/>
  <c r="AR85" i="1"/>
  <c r="AR64" i="1"/>
  <c r="AR43" i="1"/>
  <c r="AR23" i="1"/>
  <c r="AQ127" i="1"/>
  <c r="AP106" i="1"/>
  <c r="AQ106" i="1"/>
  <c r="AQ85" i="1"/>
  <c r="AQ64" i="1"/>
  <c r="AQ43" i="1"/>
  <c r="AQ23" i="1"/>
  <c r="AP127" i="1"/>
  <c r="AP85" i="1"/>
  <c r="AP64" i="1"/>
  <c r="AP43" i="1"/>
  <c r="AP23" i="1"/>
  <c r="AO23" i="1"/>
  <c r="AN127" i="1"/>
  <c r="AO127" i="1"/>
  <c r="AN106" i="1"/>
  <c r="AO106" i="1"/>
  <c r="AO85" i="1"/>
  <c r="AO64" i="1"/>
  <c r="AO43" i="1"/>
  <c r="AN85" i="1"/>
  <c r="AN64" i="1"/>
  <c r="AN43" i="1"/>
  <c r="AN23" i="1"/>
  <c r="AM127" i="1"/>
  <c r="AM106" i="1"/>
  <c r="AM85" i="1"/>
  <c r="AM64" i="1"/>
  <c r="AM43" i="1"/>
  <c r="AM23" i="1"/>
  <c r="AL127" i="1"/>
  <c r="AK106" i="1"/>
  <c r="AL106" i="1"/>
  <c r="AL85" i="1"/>
  <c r="AL64" i="1"/>
  <c r="AL43" i="1"/>
  <c r="AL23" i="1"/>
  <c r="AK127" i="1"/>
  <c r="AK85" i="1"/>
  <c r="AK64" i="1"/>
  <c r="AK43" i="1"/>
  <c r="AK23" i="1"/>
  <c r="AJ127" i="1"/>
  <c r="AJ106" i="1"/>
  <c r="AJ85" i="1"/>
  <c r="AJ64" i="1"/>
  <c r="AJ43" i="1"/>
  <c r="AJ23" i="1"/>
  <c r="AI127" i="1"/>
  <c r="AI106" i="1"/>
  <c r="AI85" i="1"/>
  <c r="AI64" i="1"/>
  <c r="AI43" i="1"/>
  <c r="AI23" i="1"/>
  <c r="AH127" i="1"/>
  <c r="AH106" i="1"/>
  <c r="AH85" i="1"/>
  <c r="AH64" i="1"/>
  <c r="AH43" i="1"/>
  <c r="AH23" i="1"/>
  <c r="AG127" i="1"/>
  <c r="AG106" i="1"/>
  <c r="AG85" i="1"/>
  <c r="AG64" i="1"/>
  <c r="AG43" i="1"/>
  <c r="AG23" i="1"/>
  <c r="AE127" i="1"/>
  <c r="AE106" i="1"/>
  <c r="AE85" i="1"/>
  <c r="AE64" i="1"/>
  <c r="AE43" i="1"/>
  <c r="AE23" i="1"/>
  <c r="AD127" i="1"/>
  <c r="AD106" i="1"/>
  <c r="AD85" i="1"/>
  <c r="AD64" i="1"/>
  <c r="AD43" i="1"/>
  <c r="AD23" i="1"/>
  <c r="AC127" i="1"/>
  <c r="AC106" i="1"/>
  <c r="AC85" i="1"/>
  <c r="AC64" i="1"/>
  <c r="AC43" i="1"/>
  <c r="AC23" i="1"/>
  <c r="AB127" i="1"/>
  <c r="AB106" i="1"/>
  <c r="AB85" i="1"/>
  <c r="AB64" i="1"/>
  <c r="AB43" i="1"/>
  <c r="AB23" i="1"/>
  <c r="AA127" i="1"/>
  <c r="AA106" i="1"/>
  <c r="AA85" i="1"/>
  <c r="AA64" i="1"/>
  <c r="AA43" i="1"/>
  <c r="AA23" i="1"/>
  <c r="Z127" i="1"/>
  <c r="Z106" i="1"/>
  <c r="Z85" i="1"/>
  <c r="Z43" i="1"/>
  <c r="Z64" i="1"/>
  <c r="Z23" i="1"/>
  <c r="Y127" i="1"/>
  <c r="Y106" i="1"/>
  <c r="Y85" i="1"/>
  <c r="Y64" i="1"/>
  <c r="Y43" i="1"/>
  <c r="X23" i="1"/>
  <c r="Y23" i="1"/>
  <c r="X127" i="1"/>
  <c r="X106" i="1"/>
  <c r="X85" i="1"/>
  <c r="X64" i="1"/>
  <c r="X43" i="1"/>
  <c r="W127" i="1"/>
  <c r="W106" i="1"/>
  <c r="W85" i="1"/>
  <c r="W64" i="1"/>
  <c r="W43" i="1"/>
  <c r="W23" i="1"/>
  <c r="V127" i="1"/>
  <c r="V106" i="1"/>
  <c r="V85" i="1"/>
  <c r="U64" i="1"/>
  <c r="V64" i="1"/>
  <c r="V43" i="1"/>
  <c r="V23" i="1"/>
  <c r="U127" i="1"/>
  <c r="U106" i="1"/>
  <c r="U85" i="1"/>
  <c r="U43" i="1"/>
  <c r="U23" i="1"/>
  <c r="T127" i="1"/>
  <c r="T106" i="1"/>
  <c r="T85" i="1"/>
  <c r="T64" i="1"/>
  <c r="T43" i="1"/>
  <c r="T23" i="1"/>
  <c r="S127" i="1"/>
  <c r="S106" i="1"/>
  <c r="S85" i="1"/>
  <c r="S64" i="1"/>
  <c r="S43" i="1"/>
  <c r="S23" i="1"/>
  <c r="R127" i="1"/>
  <c r="R106" i="1"/>
  <c r="R85" i="1"/>
  <c r="R64" i="1"/>
  <c r="R43" i="1"/>
  <c r="R23" i="1"/>
  <c r="P127" i="1"/>
  <c r="Q127" i="1"/>
  <c r="Q106" i="1"/>
  <c r="Q85" i="1"/>
  <c r="Q64" i="1"/>
  <c r="Q43" i="1"/>
  <c r="Q23" i="1"/>
  <c r="P106" i="1"/>
  <c r="P85" i="1"/>
  <c r="P64" i="1"/>
  <c r="P43" i="1"/>
  <c r="P23" i="1"/>
  <c r="O127" i="1"/>
  <c r="O106" i="1"/>
  <c r="O85" i="1"/>
  <c r="O64" i="1"/>
  <c r="O43" i="1"/>
  <c r="O23" i="1"/>
  <c r="M127" i="1"/>
  <c r="N127" i="1"/>
  <c r="N106" i="1"/>
  <c r="N85" i="1"/>
  <c r="N64" i="1"/>
  <c r="N43" i="1"/>
  <c r="N23" i="1"/>
  <c r="M106" i="1"/>
  <c r="M85" i="1"/>
  <c r="M64" i="1"/>
  <c r="M43" i="1"/>
  <c r="L23" i="1"/>
  <c r="M23" i="1"/>
  <c r="L127" i="1"/>
  <c r="L106" i="1"/>
  <c r="L85" i="1"/>
  <c r="L64" i="1"/>
  <c r="L43" i="1"/>
  <c r="K127" i="1"/>
  <c r="K106" i="1"/>
  <c r="K85" i="1"/>
  <c r="K64" i="1"/>
  <c r="K43" i="1"/>
  <c r="K23" i="1"/>
  <c r="J127" i="1"/>
  <c r="J106" i="1"/>
  <c r="J85" i="1"/>
  <c r="J64" i="1"/>
  <c r="J43" i="1"/>
  <c r="J23" i="1"/>
  <c r="I127" i="1"/>
  <c r="I106" i="1"/>
  <c r="I85" i="1"/>
  <c r="I64" i="1"/>
  <c r="I43" i="1"/>
  <c r="I23" i="1"/>
  <c r="H106" i="1"/>
  <c r="H127" i="1"/>
  <c r="H85" i="1"/>
  <c r="H64" i="1"/>
  <c r="H43" i="1"/>
  <c r="H23" i="1"/>
  <c r="G127" i="1"/>
  <c r="G106" i="1"/>
  <c r="G85" i="1"/>
  <c r="G64" i="1"/>
  <c r="G43" i="1"/>
  <c r="G23" i="1"/>
  <c r="E127" i="1"/>
  <c r="F127" i="1"/>
  <c r="F106" i="1"/>
  <c r="F85" i="1"/>
  <c r="F64" i="1"/>
  <c r="F43" i="1"/>
  <c r="F23" i="1"/>
  <c r="E106" i="1"/>
  <c r="E85" i="1"/>
  <c r="E64" i="1"/>
  <c r="E43" i="1"/>
  <c r="E23" i="1"/>
  <c r="D127" i="1"/>
  <c r="D106" i="1"/>
  <c r="D85" i="1"/>
  <c r="D64" i="1"/>
  <c r="D43" i="1"/>
  <c r="D23" i="1"/>
  <c r="BK23" i="1"/>
  <c r="BM127" i="1"/>
  <c r="BM106" i="1"/>
  <c r="BM85" i="1"/>
  <c r="BM64" i="1"/>
  <c r="BM43" i="1"/>
  <c r="BM23" i="1"/>
  <c r="N15" i="3"/>
  <c r="N14" i="3"/>
  <c r="N13" i="3"/>
  <c r="M15" i="3"/>
  <c r="M14" i="3"/>
  <c r="M13" i="3"/>
  <c r="N7" i="3"/>
  <c r="M7" i="3"/>
  <c r="BK85" i="1"/>
  <c r="BN127" i="1"/>
  <c r="BN106" i="1"/>
  <c r="BN85" i="1"/>
  <c r="BN64" i="1"/>
  <c r="BN43" i="1"/>
  <c r="BN23" i="1"/>
  <c r="BE127" i="1"/>
  <c r="BF127" i="1"/>
  <c r="BF43" i="1"/>
  <c r="BG23" i="1"/>
  <c r="BD64" i="1"/>
  <c r="BF106" i="1"/>
  <c r="BF64" i="1"/>
  <c r="BF23" i="1"/>
  <c r="BE43" i="1"/>
  <c r="BC127" i="1"/>
  <c r="BC85" i="1"/>
  <c r="C23" i="1"/>
  <c r="AY23" i="1"/>
  <c r="AZ23" i="1"/>
  <c r="BA23" i="1"/>
  <c r="BB23" i="1"/>
  <c r="BC23" i="1"/>
  <c r="BD23" i="1"/>
  <c r="BE23" i="1"/>
  <c r="BL127" i="1"/>
  <c r="BL106" i="1"/>
  <c r="BL85" i="1"/>
  <c r="BL43" i="1"/>
  <c r="BL23" i="1"/>
  <c r="BK127" i="1"/>
  <c r="BJ106" i="1"/>
  <c r="BK106" i="1"/>
  <c r="BK43" i="1"/>
  <c r="BJ127" i="1"/>
  <c r="BJ85" i="1"/>
  <c r="BJ43" i="1"/>
  <c r="BJ23" i="1"/>
  <c r="BI127" i="1"/>
  <c r="BI106" i="1"/>
  <c r="BI85" i="1"/>
  <c r="BI64" i="1"/>
  <c r="BI43" i="1"/>
  <c r="BI23" i="1"/>
  <c r="BG127" i="1"/>
  <c r="BH127" i="1"/>
  <c r="BE106" i="1"/>
  <c r="BG106" i="1"/>
  <c r="BH106" i="1"/>
  <c r="BE85" i="1"/>
  <c r="BF85" i="1"/>
  <c r="BG85" i="1"/>
  <c r="BH85" i="1"/>
  <c r="BC64" i="1"/>
  <c r="BE64" i="1"/>
  <c r="BG64" i="1"/>
  <c r="BH64" i="1"/>
  <c r="BG43" i="1"/>
  <c r="BH43" i="1"/>
  <c r="BH23" i="1"/>
  <c r="BF24" i="1"/>
  <c r="BT10" i="1"/>
  <c r="BD127" i="1"/>
  <c r="BD106" i="1"/>
  <c r="BD85" i="1"/>
  <c r="BC43" i="1"/>
  <c r="BD43" i="1"/>
  <c r="F6" i="11"/>
  <c r="F6" i="10"/>
  <c r="D32" i="10"/>
  <c r="F32" i="10"/>
  <c r="H32" i="10"/>
  <c r="D6" i="3"/>
  <c r="BB127" i="1"/>
  <c r="BB106" i="1"/>
  <c r="BB85" i="1"/>
  <c r="BB64" i="1"/>
  <c r="BB43" i="1"/>
  <c r="BA127" i="1"/>
  <c r="BA106" i="1"/>
  <c r="BA85" i="1"/>
  <c r="BA64" i="1"/>
  <c r="BA43" i="1"/>
  <c r="AZ127" i="1"/>
  <c r="AZ106" i="1"/>
  <c r="AZ85" i="1"/>
  <c r="AZ64" i="1"/>
  <c r="AZ43" i="1"/>
  <c r="AY127" i="1"/>
  <c r="AY106" i="1"/>
  <c r="AY85" i="1"/>
  <c r="AY64" i="1"/>
  <c r="AY43" i="1"/>
  <c r="C127" i="1"/>
  <c r="C106" i="1"/>
  <c r="C85" i="1"/>
  <c r="C64" i="1"/>
  <c r="BF65" i="1"/>
  <c r="C43" i="1"/>
  <c r="BF44" i="1"/>
  <c r="BT12" i="1"/>
  <c r="F11" i="11"/>
  <c r="G11" i="11"/>
  <c r="F11" i="10"/>
  <c r="G11" i="10"/>
  <c r="D11" i="3"/>
  <c r="E11" i="3"/>
  <c r="H35" i="3"/>
  <c r="N35" i="3"/>
  <c r="C35" i="3"/>
  <c r="B32" i="3"/>
  <c r="D32" i="3"/>
  <c r="F32" i="3"/>
  <c r="E35" i="3"/>
  <c r="E31" i="11"/>
  <c r="G31" i="11"/>
  <c r="J31" i="11"/>
  <c r="J35" i="3"/>
  <c r="L35" i="3"/>
  <c r="P31" i="11"/>
  <c r="N31" i="11"/>
  <c r="L31" i="11"/>
  <c r="P35" i="3"/>
  <c r="R31" i="11"/>
  <c r="BF128" i="1"/>
  <c r="BT20" i="1"/>
  <c r="BF107" i="1"/>
  <c r="BT18" i="1"/>
  <c r="BT16" i="1"/>
  <c r="BT14" i="1"/>
  <c r="F9" i="11"/>
  <c r="F9" i="10"/>
  <c r="D9" i="3"/>
  <c r="C36" i="3"/>
  <c r="F13" i="11"/>
  <c r="G13" i="11"/>
  <c r="D13" i="3"/>
  <c r="E13" i="3"/>
  <c r="H37" i="3"/>
  <c r="F13" i="10"/>
  <c r="G13" i="10"/>
  <c r="F16" i="11"/>
  <c r="G16" i="11"/>
  <c r="F16" i="10"/>
  <c r="G16" i="10"/>
  <c r="D16" i="3"/>
  <c r="E16" i="3"/>
  <c r="D8" i="6"/>
  <c r="D10" i="6"/>
  <c r="E36" i="3"/>
  <c r="J99" i="11"/>
  <c r="G99" i="11"/>
  <c r="E99" i="11"/>
  <c r="G241" i="11"/>
  <c r="N241" i="11"/>
  <c r="J241" i="11"/>
  <c r="P241" i="11"/>
  <c r="E241" i="11"/>
  <c r="L241" i="11"/>
  <c r="H36" i="3"/>
  <c r="G167" i="11"/>
  <c r="N167" i="11"/>
  <c r="J167" i="11"/>
  <c r="P167" i="11"/>
  <c r="E167" i="11"/>
  <c r="L167" i="11"/>
  <c r="E37" i="3"/>
  <c r="L37" i="3"/>
  <c r="C37" i="3"/>
  <c r="J37" i="3"/>
  <c r="D16" i="6"/>
  <c r="D14" i="6"/>
  <c r="D15" i="6"/>
  <c r="H45" i="3"/>
  <c r="N45" i="3"/>
  <c r="E45" i="3"/>
  <c r="L45" i="3"/>
  <c r="C45" i="3"/>
  <c r="J45" i="3"/>
  <c r="N37" i="3"/>
  <c r="J36" i="3"/>
  <c r="L36" i="3"/>
  <c r="N36" i="3"/>
  <c r="H38" i="3"/>
  <c r="L99" i="11"/>
  <c r="E234" i="11"/>
  <c r="R241" i="11"/>
  <c r="N99" i="11"/>
  <c r="N234" i="11"/>
  <c r="G234" i="11"/>
  <c r="R167" i="11"/>
  <c r="P99" i="11"/>
  <c r="P234" i="11"/>
  <c r="J234" i="11"/>
  <c r="L38" i="3"/>
  <c r="E50" i="3"/>
  <c r="P45" i="3"/>
  <c r="P37" i="3"/>
  <c r="E38" i="3"/>
  <c r="C38" i="3"/>
  <c r="N38" i="3"/>
  <c r="E51" i="3"/>
  <c r="P36" i="3"/>
  <c r="J38" i="3"/>
  <c r="E49" i="3"/>
  <c r="R99" i="11"/>
  <c r="R234" i="11"/>
  <c r="L234" i="11"/>
  <c r="P38" i="3"/>
  <c r="F54" i="3"/>
</calcChain>
</file>

<file path=xl/sharedStrings.xml><?xml version="1.0" encoding="utf-8"?>
<sst xmlns="http://schemas.openxmlformats.org/spreadsheetml/2006/main" count="2089" uniqueCount="215">
  <si>
    <t>METODOLOGÍA DE CALCULO</t>
  </si>
  <si>
    <t>DATOS BIBLIOGRÁFICOS</t>
  </si>
  <si>
    <t>Fuente Moviles</t>
  </si>
  <si>
    <t>Fuentes</t>
  </si>
  <si>
    <t>Combustible</t>
  </si>
  <si>
    <t>Poder Calorifico Combustible (MJ/M3)</t>
  </si>
  <si>
    <t>Unidades</t>
  </si>
  <si>
    <t>Factor de Emisión CO2 (t/MJ)</t>
  </si>
  <si>
    <t>Factor de Emisión CH4 (Kg/MJ)</t>
  </si>
  <si>
    <t>Factor de Emisión N2O (Kg/MJ)</t>
  </si>
  <si>
    <t>Potencial de Calentamiento Global CH4</t>
  </si>
  <si>
    <t>Potencial de Calentamiento Global N2O</t>
  </si>
  <si>
    <t>Densidad Kg/m3</t>
  </si>
  <si>
    <t>Factores de emisión</t>
  </si>
  <si>
    <t>Potencial de Calentamiento Global</t>
  </si>
  <si>
    <t>Gasolina</t>
  </si>
  <si>
    <t>(MJ/bl)</t>
  </si>
  <si>
    <t>Poder Calorifico</t>
  </si>
  <si>
    <t>Generación de Electricidad y energia Termica</t>
  </si>
  <si>
    <t xml:space="preserve">Poder Calorifico Combustible </t>
  </si>
  <si>
    <t>Potencial de Calentamiento Global CO2</t>
  </si>
  <si>
    <t>Factor de Emisión</t>
  </si>
  <si>
    <t>Gas LP</t>
  </si>
  <si>
    <t>Gas Natural</t>
  </si>
  <si>
    <t>(KJ/M3)</t>
  </si>
  <si>
    <t>Diesel</t>
  </si>
  <si>
    <t>Emisión directa de Energía Electrica</t>
  </si>
  <si>
    <t>Fuente</t>
  </si>
  <si>
    <t>Sistema Energetico</t>
  </si>
  <si>
    <t>Factor de emisión de energía electrica (ton CO2/MWh)</t>
  </si>
  <si>
    <t>Factor de Emisión del Sector Eléctrico Nacional</t>
  </si>
  <si>
    <t>Energía Electrica</t>
  </si>
  <si>
    <t>CONSUMOS</t>
  </si>
  <si>
    <t xml:space="preserve"> FUENTES FIJAS</t>
  </si>
  <si>
    <t>ELECTRICIDAD</t>
  </si>
  <si>
    <t>ECTRICIDAD</t>
  </si>
  <si>
    <t>Conusmos totales de combustible</t>
  </si>
  <si>
    <t xml:space="preserve">Hotel </t>
  </si>
  <si>
    <t>AC Hotel Guadalaja México</t>
  </si>
  <si>
    <t>One Culiacan Forum
1CULF</t>
  </si>
  <si>
    <t>Cuernavaca
1CVGL</t>
  </si>
  <si>
    <t>One Durango
1DURP</t>
  </si>
  <si>
    <t>Hotel One Guadalajara Tapatío
1GDTA</t>
  </si>
  <si>
    <t>Xalapa las Ánimas
1JLPA</t>
  </si>
  <si>
    <t>Monclova
MNCN</t>
  </si>
  <si>
    <t>Puebla FINSA
1PUFI</t>
  </si>
  <si>
    <t>Querétaro Plaza Galerías
1QOPG</t>
  </si>
  <si>
    <t>Toluca Aeropuerto
1TOAP</t>
  </si>
  <si>
    <t>Cuautitlán
1XCUA</t>
  </si>
  <si>
    <t>One Patriotismo
1XPAT</t>
  </si>
  <si>
    <t>One Periferico Sur 
1XSUR</t>
  </si>
  <si>
    <t>Aguascalientes
FAAG</t>
  </si>
  <si>
    <t>Hermosillo
FAHE</t>
  </si>
  <si>
    <t>Monterrey Pabellón M
FAMM</t>
  </si>
  <si>
    <t>Urban Resort Monterrey
FGMV-AQMV</t>
  </si>
  <si>
    <t>Aguascalientes
FIAGS</t>
  </si>
  <si>
    <t>Fiesta Inn CD. Juarez
FICDJ</t>
  </si>
  <si>
    <t>Ciudad Obregón
FICDO</t>
  </si>
  <si>
    <t>Chihuahua
FICHI</t>
  </si>
  <si>
    <t>Fiesta Inn Cuernavaca
FICUE</t>
  </si>
  <si>
    <t>Durango
FIDUR</t>
  </si>
  <si>
    <t>Ecatepec
FIECA</t>
  </si>
  <si>
    <t>Hermosillo
FIHER</t>
  </si>
  <si>
    <t>Fiesta Inn León
FILEN</t>
  </si>
  <si>
    <t>Fiesta Inn Mexicali
FIMEX</t>
  </si>
  <si>
    <t>Monclova
FIMNC</t>
  </si>
  <si>
    <t>Fiesta Inn Los Mochis (FIMOC)
FIMOC</t>
  </si>
  <si>
    <t xml:space="preserve">AC Queretaro Marriot
FIHO
 </t>
  </si>
  <si>
    <t>Monterrey La Fe
FIMTF</t>
  </si>
  <si>
    <t>Monterrey Valle
FIMTV</t>
  </si>
  <si>
    <t xml:space="preserve">Fiesta Inn Naucalpan
FINAU
</t>
  </si>
  <si>
    <t>Nuevo laredo
FINVL</t>
  </si>
  <si>
    <t>Oaxaca
FIOAX</t>
  </si>
  <si>
    <t>Perinorte
FIPER</t>
  </si>
  <si>
    <t>Puebla FINSA
FIPFI</t>
  </si>
  <si>
    <t>Puerto Vallarta Isla
FIPVT</t>
  </si>
  <si>
    <t>Querétaro
FIQRO</t>
  </si>
  <si>
    <t>Saltillo
FISAL</t>
  </si>
  <si>
    <t>Tlalnepantla
FITLA</t>
  </si>
  <si>
    <t>Torreón Galerías
FITOG</t>
  </si>
  <si>
    <t>Xalapa
FIXAL</t>
  </si>
  <si>
    <t>Ciudad del Carmen
FLCDC</t>
  </si>
  <si>
    <t>Ciudad Obregón
GCONV</t>
  </si>
  <si>
    <t>León
GLEUN</t>
  </si>
  <si>
    <t>Tijuana
GTIOT</t>
  </si>
  <si>
    <t>Monterrey Aeropuerto
OMTAP</t>
  </si>
  <si>
    <t>Fairfield Inn Juriquilla</t>
  </si>
  <si>
    <t>Fairfield Inn Nogales</t>
  </si>
  <si>
    <t>Fairfield Inn Saltillo</t>
  </si>
  <si>
    <t>FFICUL
Fiesta Inn Culiacan</t>
  </si>
  <si>
    <t>Fiesta Inn Oriente
FISLO</t>
  </si>
  <si>
    <t>Fiesta Inn Tepic</t>
  </si>
  <si>
    <t>Fiesta Inn Toluca Tollocan
FITOL</t>
  </si>
  <si>
    <t>Fiesta Inn Villahermosa
Cencali
FIVLM</t>
  </si>
  <si>
    <t>Fiesta Inn Guadalajara Expo FIGDL</t>
  </si>
  <si>
    <t>Real Inn Guadalajara Centro</t>
  </si>
  <si>
    <t>Fairfield Inn Los Cabos</t>
  </si>
  <si>
    <t>One Aguascalientes Ciudad Industrial 1AGCI</t>
  </si>
  <si>
    <t>One Coatzacoalcos
CTFR</t>
  </si>
  <si>
    <t>Sheraton Ambassador Monterrey</t>
  </si>
  <si>
    <t>One  Acapulco Costera
1ACCM</t>
  </si>
  <si>
    <t>Camino Real Puebla Angelopolis</t>
  </si>
  <si>
    <t>Energetico</t>
  </si>
  <si>
    <t>Uso</t>
  </si>
  <si>
    <t>Cantidad</t>
  </si>
  <si>
    <t>Unidad</t>
  </si>
  <si>
    <t>KWH</t>
  </si>
  <si>
    <t>KWH MES</t>
  </si>
  <si>
    <t xml:space="preserve">Energía Electrica </t>
  </si>
  <si>
    <t>KWH/ AÑO</t>
  </si>
  <si>
    <t>ENERO</t>
  </si>
  <si>
    <t>FEBRERO</t>
  </si>
  <si>
    <t>Comedor</t>
  </si>
  <si>
    <t>LTRS/AÑO</t>
  </si>
  <si>
    <t>MARZO</t>
  </si>
  <si>
    <t>ABRIL</t>
  </si>
  <si>
    <t>Calentadores</t>
  </si>
  <si>
    <t>M3/AÑO</t>
  </si>
  <si>
    <t>MAYO</t>
  </si>
  <si>
    <t>JUNIO</t>
  </si>
  <si>
    <t>Calderas</t>
  </si>
  <si>
    <t>JULIO</t>
  </si>
  <si>
    <t>AGOSTO</t>
  </si>
  <si>
    <t>Planta de Emergencia</t>
  </si>
  <si>
    <t>SEPTIEMBRE</t>
  </si>
  <si>
    <t>OCTUBRE</t>
  </si>
  <si>
    <t>Vehículos</t>
  </si>
  <si>
    <t>NOVIEMBRE</t>
  </si>
  <si>
    <t>DICIEMBRE</t>
  </si>
  <si>
    <t>SUBTOTAL</t>
  </si>
  <si>
    <t>TOTAL</t>
  </si>
  <si>
    <t>GAS LP</t>
  </si>
  <si>
    <t>gas llp</t>
  </si>
  <si>
    <t>LTRS MES</t>
  </si>
  <si>
    <t>LTRS</t>
  </si>
  <si>
    <t>GAS NATURAL</t>
  </si>
  <si>
    <t>M3 MES</t>
  </si>
  <si>
    <t>M3</t>
  </si>
  <si>
    <t>DIESEL PARA CALDERAS</t>
  </si>
  <si>
    <t xml:space="preserve">LTRS MES </t>
  </si>
  <si>
    <t>DIESEL PLANTA DE EMERGENCIA</t>
  </si>
  <si>
    <t>DIESEL PARA LA PLANTA DE EMERGENCIA</t>
  </si>
  <si>
    <t xml:space="preserve"> FUENTES MOVILES</t>
  </si>
  <si>
    <t>GASOLINA PARA VEHICULOS</t>
  </si>
  <si>
    <t>gasolina</t>
  </si>
  <si>
    <t xml:space="preserve">Unidad </t>
  </si>
  <si>
    <t xml:space="preserve"> VEHICULOS</t>
  </si>
  <si>
    <t>Tipo de vehículo</t>
  </si>
  <si>
    <t>Total</t>
  </si>
  <si>
    <t>31 Camioneta de pasajeros</t>
  </si>
  <si>
    <t>32 Camioneta y camiones de carga</t>
  </si>
  <si>
    <t>21 Automovil de pasajeros</t>
  </si>
  <si>
    <t>42 Autobus de transito</t>
  </si>
  <si>
    <t>Consumos totales de combustibles</t>
  </si>
  <si>
    <t>Datos Bibliograficos</t>
  </si>
  <si>
    <t>Energía Eléctrica</t>
  </si>
  <si>
    <t>KWH/ año</t>
  </si>
  <si>
    <t xml:space="preserve">Energía Eléctrica </t>
  </si>
  <si>
    <t>Factor de Emisión CH4 (t/MJ)</t>
  </si>
  <si>
    <t>Factor de Emisión N2O (t/MJ)</t>
  </si>
  <si>
    <t>M3/año</t>
  </si>
  <si>
    <t>Ltrs/año</t>
  </si>
  <si>
    <t>barril / año</t>
  </si>
  <si>
    <t>Planta de Emergencia y calderas.</t>
  </si>
  <si>
    <t>Barril / año</t>
  </si>
  <si>
    <t xml:space="preserve"> </t>
  </si>
  <si>
    <t>Fuentes Fijas</t>
  </si>
  <si>
    <t>Cosumo de Energia Electrica KwH</t>
  </si>
  <si>
    <t>Cosumo de Energia Electrica MwH</t>
  </si>
  <si>
    <t>Emisión total CO2e</t>
  </si>
  <si>
    <t>FUENTES DIRECTAS</t>
  </si>
  <si>
    <t>Fuentes fijas</t>
  </si>
  <si>
    <t>Emisión de CO2 (ton CO2)</t>
  </si>
  <si>
    <t>Emisión de CH4 (ton CH4)</t>
  </si>
  <si>
    <t>Emisión de N2O (ton N2O)</t>
  </si>
  <si>
    <t>Emisión de CO2e (tCO2e)</t>
  </si>
  <si>
    <t>Emisión de (tCO2e) CH4</t>
  </si>
  <si>
    <t>Emisión de (tCO2e) N2O</t>
  </si>
  <si>
    <t>Consumo (L).</t>
  </si>
  <si>
    <t>Consumo (Barril).</t>
  </si>
  <si>
    <t>Emisión de CO2 t</t>
  </si>
  <si>
    <t>Emisión de CH4 t</t>
  </si>
  <si>
    <t>Consumo (m3).</t>
  </si>
  <si>
    <t>Emisión de CO2 (t)</t>
  </si>
  <si>
    <t>Emisión CH4 (t)</t>
  </si>
  <si>
    <t>Emisión tCO2e</t>
  </si>
  <si>
    <t xml:space="preserve">Diesel </t>
  </si>
  <si>
    <t>Fuentes Moviles</t>
  </si>
  <si>
    <t>Emisión de (tCO2e) CO2</t>
  </si>
  <si>
    <t>Emisión total tCO2e</t>
  </si>
  <si>
    <t>% Porcentaje</t>
  </si>
  <si>
    <t>Ubicación</t>
  </si>
  <si>
    <t>Emisión por Diesel</t>
  </si>
  <si>
    <t>Emisión por Gas LP</t>
  </si>
  <si>
    <t>Emisión por Gas Natural</t>
  </si>
  <si>
    <t>Emisión por Gasolina</t>
  </si>
  <si>
    <t>Diesel para Calderas</t>
  </si>
  <si>
    <t>Diesel para la Planta de Emergencia</t>
  </si>
  <si>
    <t>Compuesto</t>
  </si>
  <si>
    <t>Totall de Emisiones tCO2e</t>
  </si>
  <si>
    <t>CO2</t>
  </si>
  <si>
    <t>CH4</t>
  </si>
  <si>
    <t>N2O</t>
  </si>
  <si>
    <t>Toneladas totales de CO2eq</t>
  </si>
  <si>
    <t xml:space="preserve">COMO NO SE TIENE REGISTRO DE CUANTO COMBUSTIBLE SE CONSUME POR CADA TIPO DE VEHICULO, ENTONCES SE OBTENDRA  CONSIDERANDO QUE CADA TIPO DE COMBUSTIBLE CONSUME LA MISMA CANTIDAD DE COMBUSTIBLE. ASÍ PODREMOS OBTENER UN ESTIMADO DE CANTIDAD DE COMBUSTIBLE UTILIZADO POR CADA TIPO DE VEHICULO. </t>
  </si>
  <si>
    <t>CANTIDAD DE VEHÍCULOS:</t>
  </si>
  <si>
    <t>CANTIDAD TOTAL DE COMBUSTIBLE UTILIZADA PARA VEHÍCULOS</t>
  </si>
  <si>
    <t>Consumo combustible por vehículo</t>
  </si>
  <si>
    <t>Tipo de Vehículo</t>
  </si>
  <si>
    <t>Consumo de combustible (Ltrs)</t>
  </si>
  <si>
    <t>Tipo de Combustible</t>
  </si>
  <si>
    <t>31 Camioneta de Pasajeros</t>
  </si>
  <si>
    <t>32 Camiones comerciales</t>
  </si>
  <si>
    <t>21 Automovil Pasajero</t>
  </si>
  <si>
    <t>41 Autobusinterurbano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</si>
</sst>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43" formatCode="_-* #,##0.00_-;\-* #,##0.00_-;_-* &quot;-&quot;??_-;_-@_-"/>
    <numFmt numFmtId="164" formatCode="_(* #,##0.00_);_(* \(#,##0.00\);_(* &quot;-&quot;??_);_(@_)"/>
    <numFmt numFmtId="165" formatCode="_-* #,##0_-;\-* #,##0_-;_-* &quot;-&quot;??_-;_-@_-"/>
    <numFmt numFmtId="166" formatCode="_-* #,##0.000_-;\-* #,##0.000_-;_-* &quot;-&quot;??_-;_-@_-"/>
    <numFmt numFmtId="167" formatCode="_-* #,##0.0000_-;\-* #,##0.0000_-;_-* &quot;-&quot;??_-;_-@_-"/>
    <numFmt numFmtId="168" formatCode="_-* #,##0.000000_-;\-* #,##0.000000_-;_-* &quot;-&quot;??_-;_-@_-"/>
    <numFmt numFmtId="169" formatCode="#,##0.00_ ;[Red]\-#,##0.00\ "/>
    <numFmt numFmtId="170" formatCode="#,##0.0"/>
  </numFmts>
  <fonts count="25" x14ac:knownFonts="1">
    <font>
      <sz val="11"/>
      <color theme="1"/>
      <name val="Calibri"/>
      <family val="2"/>
      <scheme val="minor"/>
    </font>
    <font>
      <sz val="11"/>
      <color theme="1"/>
      <name val="Calibri"/>
      <family val="2"/>
      <scheme val="minor"/>
    </font>
    <font>
      <sz val="10"/>
      <name val="Arial"/>
      <family val="2"/>
    </font>
    <font>
      <sz val="12"/>
      <color theme="1"/>
      <name val="Times New Roman"/>
      <family val="1"/>
    </font>
    <font>
      <sz val="12"/>
      <color theme="0"/>
      <name val="Times New Roman"/>
      <family val="1"/>
    </font>
    <font>
      <sz val="8"/>
      <color rgb="FF000000"/>
      <name val="Arial"/>
      <family val="2"/>
    </font>
    <font>
      <b/>
      <sz val="11"/>
      <color theme="0"/>
      <name val="Calibri"/>
      <family val="2"/>
      <scheme val="minor"/>
    </font>
    <font>
      <sz val="11"/>
      <color theme="0"/>
      <name val="Calibri"/>
      <family val="2"/>
      <scheme val="minor"/>
    </font>
    <font>
      <u/>
      <sz val="11"/>
      <color theme="10"/>
      <name val="Calibri"/>
      <family val="2"/>
      <scheme val="minor"/>
    </font>
    <font>
      <u/>
      <sz val="12"/>
      <color rgb="FF0070C0"/>
      <name val="Times New Roman"/>
      <family val="1"/>
    </font>
    <font>
      <sz val="11"/>
      <color rgb="FF000000"/>
      <name val="Calibri"/>
      <family val="2"/>
    </font>
    <font>
      <u/>
      <sz val="11"/>
      <color theme="10"/>
      <name val="Calibri"/>
      <family val="2"/>
    </font>
    <font>
      <b/>
      <sz val="12"/>
      <color theme="1"/>
      <name val="Times New Roman"/>
      <family val="1"/>
    </font>
    <font>
      <b/>
      <sz val="12"/>
      <name val="Times New Roman"/>
      <family val="1"/>
    </font>
    <font>
      <b/>
      <sz val="11"/>
      <color rgb="FFFF0000"/>
      <name val="Calibri"/>
      <family val="2"/>
      <scheme val="minor"/>
    </font>
    <font>
      <sz val="10"/>
      <name val="Arial"/>
      <family val="2"/>
    </font>
    <font>
      <b/>
      <sz val="14"/>
      <color rgb="FFC00000"/>
      <name val="Calibri"/>
      <family val="2"/>
      <scheme val="minor"/>
    </font>
    <font>
      <b/>
      <sz val="14"/>
      <color rgb="FF002060"/>
      <name val="Calibri"/>
      <family val="2"/>
      <scheme val="minor"/>
    </font>
    <font>
      <sz val="11"/>
      <color rgb="FF002060"/>
      <name val="Calibri"/>
      <family val="2"/>
      <scheme val="minor"/>
    </font>
    <font>
      <sz val="12"/>
      <color theme="1"/>
      <name val="Calibri"/>
      <family val="2"/>
      <scheme val="minor"/>
    </font>
    <font>
      <sz val="12"/>
      <color theme="0"/>
      <name val="Calibri"/>
      <family val="2"/>
      <scheme val="minor"/>
    </font>
    <font>
      <sz val="12"/>
      <name val="Calibri"/>
      <family val="2"/>
      <scheme val="minor"/>
    </font>
    <font>
      <sz val="12"/>
      <color rgb="FF000000"/>
      <name val="Calibri"/>
      <family val="2"/>
      <scheme val="minor"/>
    </font>
    <font>
      <sz val="11"/>
      <color rgb="FFFF0000"/>
      <name val="Calibri"/>
      <family val="2"/>
      <scheme val="minor"/>
    </font>
    <font>
      <sz val="11"/>
      <name val="Calibri"/>
      <family val="2"/>
      <scheme val="minor"/>
    </font>
  </fonts>
  <fills count="23">
    <fill>
      <patternFill patternType="none"/>
    </fill>
    <fill>
      <patternFill patternType="gray125"/>
    </fill>
    <fill>
      <patternFill patternType="solid">
        <fgColor theme="4" tint="0.39997558519241921"/>
        <bgColor indexed="65"/>
      </patternFill>
    </fill>
    <fill>
      <patternFill patternType="solid">
        <fgColor rgb="FF00206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8"/>
        <bgColor indexed="64"/>
      </patternFill>
    </fill>
    <fill>
      <patternFill patternType="solid">
        <fgColor theme="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rgb="FFFFFF00"/>
        <bgColor indexed="64"/>
      </patternFill>
    </fill>
    <fill>
      <patternFill patternType="solid">
        <fgColor rgb="FFE2EFDA"/>
        <bgColor indexed="64"/>
      </patternFill>
    </fill>
    <fill>
      <patternFill patternType="solid">
        <fgColor theme="4" tint="0.79998168889431442"/>
        <bgColor indexed="64"/>
      </patternFill>
    </fill>
    <fill>
      <patternFill patternType="solid">
        <fgColor rgb="FF0070C0"/>
        <bgColor indexed="64"/>
      </patternFill>
    </fill>
    <fill>
      <patternFill patternType="solid">
        <fgColor rgb="FF00B050"/>
        <bgColor indexed="64"/>
      </patternFill>
    </fill>
    <fill>
      <patternFill patternType="solid">
        <fgColor theme="4"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diagonal/>
    </border>
  </borders>
  <cellStyleXfs count="57">
    <xf numFmtId="0" fontId="0" fillId="0" borderId="0"/>
    <xf numFmtId="43" fontId="1" fillId="0" borderId="0" applyFont="0" applyFill="0" applyBorder="0" applyAlignment="0" applyProtection="0"/>
    <xf numFmtId="0" fontId="1" fillId="2"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0" fillId="0" borderId="0"/>
    <xf numFmtId="0" fontId="11" fillId="0" borderId="0" applyNumberForma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1"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2" borderId="0" applyNumberFormat="0" applyBorder="0" applyAlignment="0" applyProtection="0"/>
    <xf numFmtId="0" fontId="2" fillId="0" borderId="0"/>
    <xf numFmtId="0" fontId="15"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5" fillId="0" borderId="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53">
    <xf numFmtId="0" fontId="0" fillId="0" borderId="0" xfId="0"/>
    <xf numFmtId="0" fontId="0" fillId="0" borderId="1" xfId="0" applyBorder="1"/>
    <xf numFmtId="0" fontId="0" fillId="0" borderId="1" xfId="0" applyBorder="1" applyAlignment="1">
      <alignment horizontal="center" vertical="center" wrapText="1"/>
    </xf>
    <xf numFmtId="0" fontId="0" fillId="0" borderId="0" xfId="0" applyBorder="1"/>
    <xf numFmtId="0" fontId="3" fillId="0" borderId="0" xfId="0" applyFont="1" applyBorder="1"/>
    <xf numFmtId="0" fontId="0" fillId="0" borderId="0" xfId="0" applyAlignment="1">
      <alignment vertical="center"/>
    </xf>
    <xf numFmtId="0" fontId="9" fillId="0" borderId="1" xfId="7" applyFont="1" applyFill="1" applyBorder="1" applyAlignment="1">
      <alignment horizontal="center" vertical="center" wrapText="1"/>
    </xf>
    <xf numFmtId="0" fontId="9" fillId="0" borderId="1" xfId="7" applyFont="1" applyBorder="1" applyAlignment="1">
      <alignment horizontal="center" wrapText="1"/>
    </xf>
    <xf numFmtId="0" fontId="0" fillId="0" borderId="0" xfId="0" applyAlignment="1">
      <alignment horizontal="center" vertical="center"/>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0" fillId="6" borderId="1" xfId="0" applyFill="1" applyBorder="1" applyAlignment="1">
      <alignment horizontal="center" vertical="center"/>
    </xf>
    <xf numFmtId="0" fontId="6" fillId="3" borderId="0" xfId="0" applyFont="1" applyFill="1" applyBorder="1" applyAlignment="1">
      <alignment horizontal="center" vertical="center"/>
    </xf>
    <xf numFmtId="0" fontId="9" fillId="0" borderId="0" xfId="7" applyFont="1" applyFill="1" applyBorder="1" applyAlignment="1">
      <alignment horizontal="center" vertical="center" wrapText="1"/>
    </xf>
    <xf numFmtId="43" fontId="0" fillId="0" borderId="1" xfId="0" applyNumberFormat="1" applyBorder="1"/>
    <xf numFmtId="0" fontId="0" fillId="7" borderId="0" xfId="0" applyFill="1" applyBorder="1"/>
    <xf numFmtId="0" fontId="7" fillId="7" borderId="0" xfId="0" applyFont="1" applyFill="1" applyBorder="1"/>
    <xf numFmtId="0" fontId="4" fillId="7" borderId="0" xfId="0" applyFont="1" applyFill="1" applyBorder="1" applyAlignment="1">
      <alignment vertical="center"/>
    </xf>
    <xf numFmtId="0" fontId="3" fillId="7" borderId="0" xfId="0" applyFont="1" applyFill="1" applyBorder="1" applyAlignment="1">
      <alignment vertical="center"/>
    </xf>
    <xf numFmtId="0" fontId="3" fillId="7" borderId="0" xfId="0" applyFont="1" applyFill="1" applyBorder="1" applyAlignment="1">
      <alignment vertical="center" wrapText="1"/>
    </xf>
    <xf numFmtId="165" fontId="3" fillId="7" borderId="0" xfId="0" applyNumberFormat="1" applyFont="1" applyFill="1" applyBorder="1" applyAlignment="1">
      <alignment vertical="center"/>
    </xf>
    <xf numFmtId="0" fontId="7" fillId="3" borderId="1" xfId="0" applyFont="1" applyFill="1" applyBorder="1"/>
    <xf numFmtId="0" fontId="12" fillId="13" borderId="9" xfId="0" applyFont="1" applyFill="1" applyBorder="1" applyAlignment="1">
      <alignment horizontal="center" vertical="center"/>
    </xf>
    <xf numFmtId="0" fontId="4" fillId="7" borderId="28" xfId="0" applyFont="1" applyFill="1" applyBorder="1" applyAlignment="1">
      <alignment horizontal="center" vertical="center"/>
    </xf>
    <xf numFmtId="0" fontId="7" fillId="3" borderId="1" xfId="0" applyFont="1" applyFill="1" applyBorder="1" applyAlignment="1"/>
    <xf numFmtId="0" fontId="0" fillId="14" borderId="1" xfId="0" applyFill="1" applyBorder="1"/>
    <xf numFmtId="0" fontId="0" fillId="15" borderId="1" xfId="0" applyFill="1" applyBorder="1"/>
    <xf numFmtId="0" fontId="7" fillId="3" borderId="1" xfId="0" applyFont="1" applyFill="1" applyBorder="1" applyAlignment="1">
      <alignment vertical="center"/>
    </xf>
    <xf numFmtId="0" fontId="0" fillId="3" borderId="0" xfId="0" applyFill="1"/>
    <xf numFmtId="43" fontId="0" fillId="0" borderId="0" xfId="0" applyNumberFormat="1"/>
    <xf numFmtId="0" fontId="3" fillId="0" borderId="1" xfId="0"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43" fontId="3" fillId="0" borderId="1" xfId="0" applyNumberFormat="1" applyFont="1" applyBorder="1" applyAlignment="1">
      <alignment horizontal="center" vertical="center"/>
    </xf>
    <xf numFmtId="0" fontId="16" fillId="0" borderId="0" xfId="0" applyFont="1"/>
    <xf numFmtId="0" fontId="19" fillId="0" borderId="0" xfId="0" applyFont="1"/>
    <xf numFmtId="0" fontId="19" fillId="0" borderId="0" xfId="0" applyFont="1" applyAlignment="1">
      <alignment horizontal="center" vertical="center"/>
    </xf>
    <xf numFmtId="0" fontId="19" fillId="0" borderId="0" xfId="0" applyFont="1" applyBorder="1" applyAlignment="1"/>
    <xf numFmtId="0" fontId="20" fillId="3" borderId="1" xfId="0" applyFont="1" applyFill="1" applyBorder="1" applyAlignment="1">
      <alignment horizontal="center" vertical="center"/>
    </xf>
    <xf numFmtId="165" fontId="21" fillId="7" borderId="0" xfId="3" applyNumberFormat="1" applyFont="1" applyFill="1" applyBorder="1" applyAlignment="1" applyProtection="1">
      <alignment horizontal="center" vertical="center"/>
      <protection locked="0"/>
    </xf>
    <xf numFmtId="165" fontId="21" fillId="7" borderId="0" xfId="1" applyNumberFormat="1" applyFont="1" applyFill="1" applyBorder="1" applyAlignment="1" applyProtection="1">
      <alignment horizontal="center" vertical="center"/>
      <protection locked="0"/>
    </xf>
    <xf numFmtId="0" fontId="19" fillId="7" borderId="0" xfId="0" applyFont="1" applyFill="1" applyBorder="1" applyAlignment="1">
      <alignment horizontal="center" vertical="center"/>
    </xf>
    <xf numFmtId="0" fontId="20" fillId="7" borderId="0" xfId="0" applyFont="1" applyFill="1" applyBorder="1" applyAlignment="1">
      <alignment horizontal="center" vertical="center" wrapText="1"/>
    </xf>
    <xf numFmtId="0" fontId="19" fillId="0" borderId="1" xfId="0" applyFont="1" applyBorder="1" applyAlignment="1">
      <alignment horizontal="center" vertical="center"/>
    </xf>
    <xf numFmtId="43" fontId="19" fillId="0" borderId="1" xfId="0" applyNumberFormat="1" applyFont="1" applyBorder="1" applyAlignment="1">
      <alignment horizontal="center" vertical="center"/>
    </xf>
    <xf numFmtId="43" fontId="19" fillId="0" borderId="1" xfId="0" applyNumberFormat="1" applyFont="1" applyBorder="1"/>
    <xf numFmtId="0" fontId="20" fillId="4"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11" borderId="1" xfId="0" applyFont="1" applyFill="1" applyBorder="1" applyAlignment="1">
      <alignment horizontal="center" vertical="center"/>
    </xf>
    <xf numFmtId="165" fontId="21" fillId="0" borderId="1" xfId="1" applyNumberFormat="1" applyFont="1" applyFill="1" applyBorder="1" applyAlignment="1" applyProtection="1">
      <alignment horizontal="center" vertical="center"/>
      <protection locked="0"/>
    </xf>
    <xf numFmtId="43" fontId="21" fillId="0" borderId="5" xfId="3" applyFont="1" applyFill="1" applyBorder="1" applyProtection="1">
      <protection locked="0"/>
    </xf>
    <xf numFmtId="43" fontId="21" fillId="0" borderId="40" xfId="3" applyFont="1" applyFill="1" applyBorder="1" applyProtection="1">
      <protection locked="0"/>
    </xf>
    <xf numFmtId="43" fontId="21" fillId="0" borderId="5" xfId="1" applyFont="1" applyFill="1" applyBorder="1" applyProtection="1">
      <protection locked="0"/>
    </xf>
    <xf numFmtId="170" fontId="21" fillId="19" borderId="41" xfId="0" applyNumberFormat="1" applyFont="1" applyFill="1" applyBorder="1" applyAlignment="1">
      <alignment horizontal="center"/>
    </xf>
    <xf numFmtId="165" fontId="21" fillId="0" borderId="1" xfId="1" applyNumberFormat="1" applyFont="1" applyFill="1" applyBorder="1" applyProtection="1">
      <protection locked="0"/>
    </xf>
    <xf numFmtId="43" fontId="21" fillId="0" borderId="1" xfId="1" applyFont="1" applyFill="1" applyBorder="1" applyAlignment="1" applyProtection="1">
      <alignment horizontal="center" vertical="center"/>
      <protection locked="0"/>
    </xf>
    <xf numFmtId="165" fontId="21" fillId="0" borderId="1" xfId="1" applyNumberFormat="1" applyFont="1" applyFill="1" applyBorder="1" applyAlignment="1" applyProtection="1">
      <alignment horizontal="center" vertical="center"/>
      <protection locked="0" hidden="1"/>
    </xf>
    <xf numFmtId="43" fontId="21" fillId="0" borderId="1" xfId="8" applyFont="1" applyFill="1" applyBorder="1" applyAlignment="1" applyProtection="1">
      <alignment horizontal="center" vertical="center"/>
      <protection locked="0"/>
    </xf>
    <xf numFmtId="0" fontId="19" fillId="7" borderId="1" xfId="0" applyFont="1" applyFill="1" applyBorder="1" applyAlignment="1">
      <alignment horizontal="center" vertical="center"/>
    </xf>
    <xf numFmtId="43" fontId="21" fillId="7" borderId="23" xfId="1" applyFont="1" applyFill="1" applyBorder="1" applyAlignment="1" applyProtection="1">
      <alignment horizontal="center" vertical="center"/>
      <protection locked="0"/>
    </xf>
    <xf numFmtId="165" fontId="21" fillId="0" borderId="1" xfId="17" applyNumberFormat="1" applyFont="1" applyFill="1" applyBorder="1" applyAlignment="1" applyProtection="1">
      <alignment horizontal="center" vertical="center"/>
      <protection locked="0"/>
    </xf>
    <xf numFmtId="170" fontId="21" fillId="19" borderId="42" xfId="0" applyNumberFormat="1" applyFont="1" applyFill="1" applyBorder="1" applyAlignment="1">
      <alignment horizontal="center"/>
    </xf>
    <xf numFmtId="165" fontId="21" fillId="0" borderId="4" xfId="1" applyNumberFormat="1" applyFont="1" applyFill="1" applyBorder="1" applyAlignment="1" applyProtection="1">
      <alignment horizontal="center" vertical="center"/>
      <protection locked="0"/>
    </xf>
    <xf numFmtId="43" fontId="21" fillId="0" borderId="4" xfId="1" applyFont="1" applyFill="1" applyBorder="1" applyAlignment="1" applyProtection="1">
      <alignment horizontal="center" vertical="center"/>
      <protection locked="0"/>
    </xf>
    <xf numFmtId="165" fontId="21" fillId="0" borderId="4" xfId="1" applyNumberFormat="1" applyFont="1" applyFill="1" applyBorder="1" applyAlignment="1" applyProtection="1">
      <alignment horizontal="center" vertical="center"/>
      <protection locked="0" hidden="1"/>
    </xf>
    <xf numFmtId="43" fontId="21" fillId="0" borderId="4" xfId="8" applyFont="1" applyFill="1" applyBorder="1" applyAlignment="1" applyProtection="1">
      <alignment horizontal="center" vertical="center"/>
      <protection locked="0"/>
    </xf>
    <xf numFmtId="43" fontId="21" fillId="7" borderId="2" xfId="1" applyFont="1" applyFill="1" applyBorder="1" applyAlignment="1" applyProtection="1">
      <alignment horizontal="center" vertical="center"/>
      <protection locked="0"/>
    </xf>
    <xf numFmtId="165" fontId="21" fillId="0" borderId="4" xfId="17" applyNumberFormat="1" applyFont="1" applyFill="1" applyBorder="1" applyAlignment="1" applyProtection="1">
      <alignment horizontal="center" vertical="center"/>
      <protection locked="0"/>
    </xf>
    <xf numFmtId="0" fontId="19" fillId="0" borderId="1" xfId="0" applyFont="1" applyFill="1" applyBorder="1" applyAlignment="1">
      <alignment horizontal="center" vertical="center"/>
    </xf>
    <xf numFmtId="43" fontId="21" fillId="0" borderId="39" xfId="1" applyFont="1" applyFill="1" applyBorder="1" applyProtection="1">
      <protection locked="0"/>
    </xf>
    <xf numFmtId="0" fontId="19" fillId="7" borderId="8" xfId="0" applyFont="1" applyFill="1" applyBorder="1" applyAlignment="1">
      <alignment horizontal="center" vertical="center"/>
    </xf>
    <xf numFmtId="0" fontId="19" fillId="5" borderId="1" xfId="0" applyFont="1" applyFill="1" applyBorder="1" applyAlignment="1">
      <alignment horizontal="center" vertical="center"/>
    </xf>
    <xf numFmtId="166" fontId="19" fillId="5" borderId="1" xfId="1" applyNumberFormat="1" applyFont="1" applyFill="1" applyBorder="1" applyAlignment="1">
      <alignment horizontal="center" vertical="center"/>
    </xf>
    <xf numFmtId="166" fontId="19" fillId="17" borderId="1" xfId="1" applyNumberFormat="1" applyFont="1" applyFill="1" applyBorder="1" applyAlignment="1">
      <alignment horizontal="center" vertical="center"/>
    </xf>
    <xf numFmtId="165" fontId="19" fillId="0" borderId="0" xfId="0" applyNumberFormat="1" applyFont="1" applyAlignment="1">
      <alignment horizontal="center" vertical="center"/>
    </xf>
    <xf numFmtId="2" fontId="19" fillId="7" borderId="1" xfId="0" applyNumberFormat="1" applyFont="1" applyFill="1" applyBorder="1" applyAlignment="1">
      <alignment horizontal="center" vertical="center"/>
    </xf>
    <xf numFmtId="165" fontId="21" fillId="0" borderId="1" xfId="8" applyNumberFormat="1" applyFont="1" applyFill="1" applyBorder="1" applyAlignment="1" applyProtection="1">
      <alignment horizontal="center" vertical="center"/>
      <protection locked="0"/>
    </xf>
    <xf numFmtId="165" fontId="21" fillId="6" borderId="1" xfId="1" applyNumberFormat="1" applyFont="1" applyFill="1" applyBorder="1" applyAlignment="1" applyProtection="1">
      <alignment horizontal="center" vertical="center"/>
      <protection locked="0"/>
    </xf>
    <xf numFmtId="169" fontId="19" fillId="0" borderId="0" xfId="16" applyNumberFormat="1" applyFont="1" applyProtection="1">
      <protection locked="0"/>
    </xf>
    <xf numFmtId="165" fontId="21" fillId="0" borderId="4" xfId="8" applyNumberFormat="1" applyFont="1" applyFill="1" applyBorder="1" applyAlignment="1" applyProtection="1">
      <alignment horizontal="center" vertical="center"/>
      <protection locked="0"/>
    </xf>
    <xf numFmtId="0" fontId="19" fillId="6" borderId="1" xfId="0" applyFont="1" applyFill="1" applyBorder="1" applyAlignment="1">
      <alignment horizontal="center" vertical="center"/>
    </xf>
    <xf numFmtId="43" fontId="19" fillId="6" borderId="1" xfId="1" applyFont="1" applyFill="1" applyBorder="1" applyAlignment="1">
      <alignment horizontal="center" vertical="center"/>
    </xf>
    <xf numFmtId="43" fontId="19" fillId="7" borderId="1" xfId="1" applyFont="1" applyFill="1" applyBorder="1" applyAlignment="1">
      <alignment horizontal="center" vertical="center"/>
    </xf>
    <xf numFmtId="43" fontId="19" fillId="0" borderId="1" xfId="1" applyFont="1" applyFill="1" applyBorder="1" applyAlignment="1">
      <alignment horizontal="center" vertical="center"/>
    </xf>
    <xf numFmtId="166" fontId="19" fillId="0" borderId="1" xfId="1" applyNumberFormat="1" applyFont="1" applyFill="1" applyBorder="1" applyAlignment="1">
      <alignment horizontal="center" vertical="center"/>
    </xf>
    <xf numFmtId="165" fontId="19" fillId="6" borderId="1" xfId="0" applyNumberFormat="1" applyFont="1" applyFill="1" applyBorder="1" applyAlignment="1">
      <alignment horizontal="center" vertical="center"/>
    </xf>
    <xf numFmtId="43" fontId="19" fillId="0" borderId="0" xfId="0" applyNumberFormat="1" applyFont="1" applyAlignment="1">
      <alignment horizontal="center" vertical="center"/>
    </xf>
    <xf numFmtId="43" fontId="20" fillId="4" borderId="1" xfId="1" applyFont="1" applyFill="1" applyBorder="1" applyAlignment="1">
      <alignment horizontal="center" vertical="center"/>
    </xf>
    <xf numFmtId="43" fontId="20" fillId="4" borderId="1" xfId="1" applyFont="1" applyFill="1" applyBorder="1" applyAlignment="1">
      <alignment horizontal="center" vertical="center" wrapText="1"/>
    </xf>
    <xf numFmtId="43" fontId="19" fillId="0" borderId="1" xfId="1" applyFont="1" applyBorder="1" applyAlignment="1">
      <alignment horizontal="center" vertical="center"/>
    </xf>
    <xf numFmtId="43" fontId="21" fillId="6" borderId="1" xfId="1" applyFont="1" applyFill="1" applyBorder="1" applyAlignment="1" applyProtection="1">
      <alignment horizontal="center" vertical="center"/>
      <protection locked="0"/>
    </xf>
    <xf numFmtId="43" fontId="21" fillId="0" borderId="1" xfId="1" applyFont="1" applyFill="1" applyBorder="1" applyAlignment="1" applyProtection="1">
      <alignment horizontal="center" vertical="center"/>
      <protection locked="0" hidden="1"/>
    </xf>
    <xf numFmtId="43" fontId="19" fillId="5" borderId="1" xfId="1" applyFont="1" applyFill="1" applyBorder="1" applyAlignment="1">
      <alignment horizontal="center" vertical="center"/>
    </xf>
    <xf numFmtId="165" fontId="21" fillId="6" borderId="1" xfId="3" applyNumberFormat="1" applyFont="1" applyFill="1" applyBorder="1" applyAlignment="1" applyProtection="1">
      <alignment horizontal="center" vertical="center"/>
      <protection locked="0"/>
    </xf>
    <xf numFmtId="165" fontId="19" fillId="5" borderId="1" xfId="0" applyNumberFormat="1" applyFont="1" applyFill="1" applyBorder="1" applyAlignment="1">
      <alignment horizontal="center" vertical="center"/>
    </xf>
    <xf numFmtId="0" fontId="22" fillId="18" borderId="22" xfId="0" applyFont="1" applyFill="1" applyBorder="1" applyAlignment="1">
      <alignment horizontal="right" vertical="center"/>
    </xf>
    <xf numFmtId="165" fontId="21" fillId="0" borderId="1" xfId="4" applyNumberFormat="1" applyFont="1" applyFill="1" applyBorder="1" applyAlignment="1" applyProtection="1">
      <alignment horizontal="center" vertical="center"/>
      <protection locked="0"/>
    </xf>
    <xf numFmtId="43" fontId="21" fillId="0" borderId="4" xfId="1" applyFont="1" applyFill="1" applyBorder="1" applyAlignment="1" applyProtection="1">
      <alignment horizontal="center" vertical="center"/>
      <protection locked="0" hidden="1"/>
    </xf>
    <xf numFmtId="167" fontId="19" fillId="5" borderId="1" xfId="1" applyNumberFormat="1" applyFont="1" applyFill="1" applyBorder="1" applyAlignment="1">
      <alignment horizontal="center" vertical="center"/>
    </xf>
    <xf numFmtId="43" fontId="21" fillId="0" borderId="1" xfId="1" applyFont="1" applyFill="1" applyBorder="1" applyProtection="1">
      <protection locked="0"/>
    </xf>
    <xf numFmtId="43" fontId="22" fillId="0" borderId="22" xfId="1" applyFont="1" applyBorder="1" applyAlignment="1">
      <alignment horizontal="right" vertical="center"/>
    </xf>
    <xf numFmtId="0" fontId="19" fillId="0" borderId="1" xfId="0" applyFont="1" applyBorder="1"/>
    <xf numFmtId="168" fontId="19" fillId="5" borderId="1" xfId="1" applyNumberFormat="1" applyFont="1" applyFill="1" applyBorder="1" applyAlignment="1">
      <alignment horizontal="center" vertical="center"/>
    </xf>
    <xf numFmtId="43" fontId="19" fillId="0" borderId="0" xfId="1" applyFont="1" applyAlignment="1">
      <alignment horizontal="center" vertical="center"/>
    </xf>
    <xf numFmtId="0" fontId="20" fillId="4" borderId="2" xfId="0" applyFont="1" applyFill="1" applyBorder="1" applyAlignment="1">
      <alignment horizontal="center" vertical="center" wrapText="1"/>
    </xf>
    <xf numFmtId="0" fontId="20" fillId="4" borderId="2" xfId="0" applyFont="1" applyFill="1" applyBorder="1" applyAlignment="1">
      <alignment horizontal="center" vertical="center"/>
    </xf>
    <xf numFmtId="0" fontId="19" fillId="0" borderId="1" xfId="0" applyFont="1" applyBorder="1" applyAlignment="1">
      <alignment horizontal="center" vertical="center" wrapText="1"/>
    </xf>
    <xf numFmtId="43" fontId="21" fillId="0" borderId="2" xfId="1" applyFont="1" applyFill="1" applyBorder="1" applyAlignment="1" applyProtection="1">
      <alignment horizontal="center" vertical="center"/>
      <protection locked="0"/>
    </xf>
    <xf numFmtId="0" fontId="19" fillId="0" borderId="1" xfId="0" applyFont="1" applyFill="1" applyBorder="1" applyAlignment="1">
      <alignment horizontal="center" vertical="center" wrapText="1"/>
    </xf>
    <xf numFmtId="0" fontId="19" fillId="0" borderId="2" xfId="0" applyFont="1" applyBorder="1"/>
    <xf numFmtId="165" fontId="21" fillId="0" borderId="1" xfId="1" applyNumberFormat="1" applyFont="1" applyFill="1" applyBorder="1" applyProtection="1">
      <protection locked="0" hidden="1"/>
    </xf>
    <xf numFmtId="165" fontId="21" fillId="0" borderId="1" xfId="5" applyNumberFormat="1" applyFont="1" applyFill="1" applyBorder="1" applyProtection="1">
      <protection locked="0"/>
    </xf>
    <xf numFmtId="165" fontId="21" fillId="0" borderId="1" xfId="6" applyNumberFormat="1" applyFont="1" applyFill="1" applyBorder="1" applyProtection="1">
      <protection locked="0"/>
    </xf>
    <xf numFmtId="165" fontId="21" fillId="0" borderId="1" xfId="14" applyNumberFormat="1" applyFont="1" applyFill="1" applyBorder="1" applyProtection="1">
      <protection locked="0"/>
    </xf>
    <xf numFmtId="165" fontId="21" fillId="0" borderId="1" xfId="3" applyNumberFormat="1" applyFont="1" applyFill="1" applyBorder="1" applyProtection="1">
      <protection locked="0"/>
    </xf>
    <xf numFmtId="165" fontId="21" fillId="0" borderId="1" xfId="4" applyNumberFormat="1" applyFont="1" applyFill="1" applyBorder="1" applyProtection="1">
      <protection locked="0"/>
    </xf>
    <xf numFmtId="165" fontId="21" fillId="7" borderId="1" xfId="1" applyNumberFormat="1" applyFont="1" applyFill="1" applyBorder="1" applyProtection="1">
      <protection locked="0" hidden="1"/>
    </xf>
    <xf numFmtId="165" fontId="21" fillId="0" borderId="4" xfId="1" applyNumberFormat="1" applyFont="1" applyFill="1" applyBorder="1" applyProtection="1">
      <protection locked="0"/>
    </xf>
    <xf numFmtId="165" fontId="21" fillId="7" borderId="4" xfId="1" applyNumberFormat="1" applyFont="1" applyFill="1" applyBorder="1" applyProtection="1">
      <protection locked="0" hidden="1"/>
    </xf>
    <xf numFmtId="165" fontId="21" fillId="0" borderId="4" xfId="5" applyNumberFormat="1" applyFont="1" applyFill="1" applyBorder="1" applyProtection="1">
      <protection locked="0"/>
    </xf>
    <xf numFmtId="165" fontId="21" fillId="0" borderId="4" xfId="1" applyNumberFormat="1" applyFont="1" applyFill="1" applyBorder="1" applyProtection="1">
      <protection locked="0" hidden="1"/>
    </xf>
    <xf numFmtId="165" fontId="21" fillId="0" borderId="4" xfId="6" applyNumberFormat="1" applyFont="1" applyFill="1" applyBorder="1" applyProtection="1">
      <protection locked="0"/>
    </xf>
    <xf numFmtId="43" fontId="21" fillId="0" borderId="4" xfId="1" applyFont="1" applyFill="1" applyBorder="1" applyProtection="1">
      <protection locked="0"/>
    </xf>
    <xf numFmtId="165" fontId="21" fillId="0" borderId="4" xfId="4" applyNumberFormat="1" applyFont="1" applyFill="1" applyBorder="1" applyProtection="1">
      <protection locked="0"/>
    </xf>
    <xf numFmtId="165" fontId="21" fillId="0" borderId="13" xfId="5" applyNumberFormat="1" applyFont="1" applyFill="1" applyBorder="1" applyAlignment="1" applyProtection="1">
      <alignment horizontal="right"/>
      <protection locked="0"/>
    </xf>
    <xf numFmtId="165" fontId="21" fillId="0" borderId="1" xfId="1" applyNumberFormat="1" applyFont="1" applyFill="1" applyBorder="1" applyAlignment="1" applyProtection="1">
      <alignment horizontal="center"/>
      <protection locked="0"/>
    </xf>
    <xf numFmtId="165" fontId="21" fillId="7" borderId="1" xfId="1" applyNumberFormat="1" applyFont="1" applyFill="1" applyBorder="1" applyAlignment="1" applyProtection="1">
      <alignment horizontal="center"/>
      <protection locked="0" hidden="1"/>
    </xf>
    <xf numFmtId="165" fontId="21" fillId="0" borderId="1" xfId="5" applyNumberFormat="1" applyFont="1" applyFill="1" applyBorder="1" applyAlignment="1" applyProtection="1">
      <alignment horizontal="center"/>
      <protection locked="0"/>
    </xf>
    <xf numFmtId="165" fontId="21" fillId="0" borderId="1" xfId="1" applyNumberFormat="1" applyFont="1" applyFill="1" applyBorder="1" applyAlignment="1" applyProtection="1">
      <alignment horizontal="center"/>
      <protection locked="0" hidden="1"/>
    </xf>
    <xf numFmtId="165" fontId="21" fillId="0" borderId="1" xfId="6" applyNumberFormat="1" applyFont="1" applyFill="1" applyBorder="1" applyAlignment="1" applyProtection="1">
      <alignment horizontal="center"/>
      <protection locked="0"/>
    </xf>
    <xf numFmtId="43" fontId="21" fillId="0" borderId="1" xfId="1" applyFont="1" applyFill="1" applyBorder="1" applyAlignment="1" applyProtection="1">
      <alignment horizontal="center"/>
      <protection locked="0" hidden="1"/>
    </xf>
    <xf numFmtId="165" fontId="21" fillId="0" borderId="1" xfId="4" applyNumberFormat="1" applyFont="1" applyFill="1" applyBorder="1" applyAlignment="1" applyProtection="1">
      <alignment horizontal="center"/>
      <protection locked="0"/>
    </xf>
    <xf numFmtId="165" fontId="21" fillId="0" borderId="1" xfId="3" applyNumberFormat="1" applyFont="1" applyFill="1" applyBorder="1" applyAlignment="1" applyProtection="1">
      <alignment horizontal="center"/>
      <protection locked="0"/>
    </xf>
    <xf numFmtId="165" fontId="21" fillId="7" borderId="1" xfId="5" applyNumberFormat="1" applyFont="1" applyFill="1" applyBorder="1" applyProtection="1">
      <protection locked="0"/>
    </xf>
    <xf numFmtId="165" fontId="21" fillId="0" borderId="1" xfId="33" applyNumberFormat="1" applyFont="1" applyFill="1" applyBorder="1" applyProtection="1">
      <protection locked="0"/>
    </xf>
    <xf numFmtId="165" fontId="21" fillId="0" borderId="1" xfId="16" applyNumberFormat="1" applyFont="1" applyFill="1" applyBorder="1" applyProtection="1">
      <protection locked="0"/>
    </xf>
    <xf numFmtId="43" fontId="21" fillId="0" borderId="1" xfId="1" applyFont="1" applyFill="1" applyBorder="1" applyProtection="1">
      <protection locked="0" hidden="1"/>
    </xf>
    <xf numFmtId="43" fontId="21" fillId="7" borderId="1" xfId="1" applyFont="1" applyFill="1" applyBorder="1" applyProtection="1">
      <protection locked="0"/>
    </xf>
    <xf numFmtId="43" fontId="21" fillId="0" borderId="4" xfId="1" applyFont="1" applyFill="1" applyBorder="1" applyProtection="1">
      <protection locked="0" hidden="1"/>
    </xf>
    <xf numFmtId="43" fontId="21" fillId="0" borderId="1" xfId="1" applyFont="1" applyFill="1" applyBorder="1" applyAlignment="1" applyProtection="1">
      <alignment horizontal="center"/>
      <protection locked="0"/>
    </xf>
    <xf numFmtId="0" fontId="23" fillId="7" borderId="0" xfId="0" applyFont="1" applyFill="1" applyBorder="1"/>
    <xf numFmtId="0" fontId="23" fillId="7" borderId="0" xfId="0" applyFont="1" applyFill="1" applyBorder="1" applyAlignment="1">
      <alignment horizontal="center"/>
    </xf>
    <xf numFmtId="0" fontId="23" fillId="7" borderId="0" xfId="0" applyFont="1" applyFill="1"/>
    <xf numFmtId="0" fontId="21" fillId="7" borderId="1" xfId="0" applyFont="1" applyFill="1" applyBorder="1" applyAlignment="1">
      <alignment horizontal="center" vertical="center" wrapText="1"/>
    </xf>
    <xf numFmtId="0" fontId="21" fillId="7" borderId="1" xfId="0" applyFont="1" applyFill="1" applyBorder="1" applyAlignment="1">
      <alignment horizontal="center" vertical="center"/>
    </xf>
    <xf numFmtId="0" fontId="7" fillId="20" borderId="1" xfId="0" applyFont="1" applyFill="1" applyBorder="1"/>
    <xf numFmtId="0" fontId="7" fillId="20" borderId="1" xfId="0" applyFont="1" applyFill="1" applyBorder="1" applyAlignment="1">
      <alignment horizontal="center" vertical="center"/>
    </xf>
    <xf numFmtId="0" fontId="24" fillId="7" borderId="1" xfId="0" applyFont="1" applyFill="1" applyBorder="1" applyAlignment="1"/>
    <xf numFmtId="0" fontId="0" fillId="7" borderId="1" xfId="0" applyFill="1" applyBorder="1" applyAlignment="1">
      <alignment horizontal="center"/>
    </xf>
    <xf numFmtId="0" fontId="24" fillId="22" borderId="1" xfId="0" applyFont="1" applyFill="1" applyBorder="1" applyAlignment="1"/>
    <xf numFmtId="0" fontId="0" fillId="22" borderId="1" xfId="0" applyFill="1" applyBorder="1"/>
    <xf numFmtId="0" fontId="24" fillId="14" borderId="1" xfId="0" applyFont="1" applyFill="1" applyBorder="1" applyAlignment="1"/>
    <xf numFmtId="0" fontId="0" fillId="14" borderId="1" xfId="0" applyFill="1" applyBorder="1" applyAlignment="1">
      <alignment horizontal="center"/>
    </xf>
    <xf numFmtId="0" fontId="7" fillId="14" borderId="1" xfId="0" applyFont="1" applyFill="1" applyBorder="1" applyAlignment="1">
      <alignment horizontal="center" vertical="center"/>
    </xf>
    <xf numFmtId="0" fontId="0" fillId="4" borderId="1" xfId="0" applyFill="1" applyBorder="1" applyAlignment="1">
      <alignment horizontal="center" vertical="center"/>
    </xf>
    <xf numFmtId="0" fontId="0" fillId="6" borderId="1" xfId="0" applyFill="1" applyBorder="1" applyAlignment="1">
      <alignment horizontal="center" vertical="center" wrapText="1"/>
    </xf>
    <xf numFmtId="0" fontId="0" fillId="0" borderId="1" xfId="0" applyBorder="1" applyAlignment="1">
      <alignment horizontal="center"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20" fillId="7" borderId="0" xfId="0" applyFont="1" applyFill="1" applyBorder="1" applyAlignment="1">
      <alignment horizontal="center" vertical="center"/>
    </xf>
    <xf numFmtId="0" fontId="0" fillId="0" borderId="1" xfId="0" applyBorder="1" applyAlignment="1">
      <alignment horizontal="center"/>
    </xf>
    <xf numFmtId="0" fontId="3" fillId="0" borderId="0" xfId="0" applyFont="1" applyBorder="1" applyAlignment="1">
      <alignment horizontal="center"/>
    </xf>
    <xf numFmtId="0" fontId="3" fillId="6" borderId="7"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7" borderId="0" xfId="0" applyFont="1" applyFill="1" applyBorder="1" applyAlignment="1">
      <alignment horizontal="center" vertical="center"/>
    </xf>
    <xf numFmtId="0" fontId="0" fillId="0" borderId="4" xfId="0" applyBorder="1" applyAlignment="1">
      <alignment horizontal="center" vertical="center"/>
    </xf>
    <xf numFmtId="0" fontId="24" fillId="7" borderId="1" xfId="0" applyFont="1" applyFill="1" applyBorder="1" applyAlignment="1">
      <alignment horizontal="center"/>
    </xf>
    <xf numFmtId="0" fontId="7" fillId="3" borderId="1" xfId="0" applyFont="1" applyFill="1" applyBorder="1" applyAlignment="1">
      <alignment horizontal="center"/>
    </xf>
    <xf numFmtId="0" fontId="7" fillId="3" borderId="1" xfId="0" applyFont="1" applyFill="1" applyBorder="1" applyAlignment="1">
      <alignment horizontal="center" vertical="center"/>
    </xf>
    <xf numFmtId="43" fontId="0" fillId="0" borderId="1" xfId="0" applyNumberFormat="1" applyBorder="1" applyAlignment="1">
      <alignment horizontal="center" vertical="center"/>
    </xf>
    <xf numFmtId="0" fontId="3" fillId="0" borderId="1" xfId="0" applyFont="1" applyBorder="1" applyAlignment="1">
      <alignment horizontal="center" vertical="center"/>
    </xf>
    <xf numFmtId="0" fontId="17" fillId="9" borderId="0" xfId="0" applyFont="1" applyFill="1" applyAlignment="1">
      <alignment horizontal="center"/>
    </xf>
    <xf numFmtId="0" fontId="18" fillId="9" borderId="0" xfId="0" applyFont="1" applyFill="1" applyAlignment="1">
      <alignment horizontal="center"/>
    </xf>
    <xf numFmtId="0" fontId="0" fillId="6" borderId="1" xfId="0" applyFill="1" applyBorder="1" applyAlignment="1">
      <alignment horizontal="center" vertical="center" wrapText="1"/>
    </xf>
    <xf numFmtId="0" fontId="0" fillId="0" borderId="1" xfId="0" applyBorder="1" applyAlignment="1">
      <alignment horizontal="center" vertical="center"/>
    </xf>
    <xf numFmtId="0" fontId="9" fillId="0" borderId="2" xfId="7" applyFont="1" applyFill="1" applyBorder="1" applyAlignment="1">
      <alignment horizontal="center" vertical="center" wrapText="1"/>
    </xf>
    <xf numFmtId="0" fontId="9" fillId="0" borderId="3" xfId="7" applyFont="1" applyFill="1" applyBorder="1" applyAlignment="1">
      <alignment horizontal="center" vertical="center" wrapText="1"/>
    </xf>
    <xf numFmtId="0" fontId="9" fillId="0" borderId="4" xfId="7" applyFont="1" applyFill="1" applyBorder="1" applyAlignment="1">
      <alignment horizontal="center" vertical="center" wrapText="1"/>
    </xf>
    <xf numFmtId="0" fontId="9" fillId="0" borderId="2" xfId="7" applyFont="1" applyBorder="1" applyAlignment="1">
      <alignment horizontal="center"/>
    </xf>
    <xf numFmtId="0" fontId="9" fillId="0" borderId="4" xfId="7" applyFont="1" applyBorder="1" applyAlignment="1">
      <alignment horizontal="center"/>
    </xf>
    <xf numFmtId="0" fontId="6" fillId="3" borderId="12" xfId="0" applyFont="1" applyFill="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43" fontId="19" fillId="0" borderId="8" xfId="1" applyFont="1" applyBorder="1" applyAlignment="1">
      <alignment horizontal="center" vertical="center"/>
    </xf>
    <xf numFmtId="43" fontId="19" fillId="0" borderId="9" xfId="1" applyFont="1" applyBorder="1" applyAlignment="1">
      <alignment horizontal="center" vertical="center"/>
    </xf>
    <xf numFmtId="165" fontId="19" fillId="0" borderId="8" xfId="0" applyNumberFormat="1" applyFont="1" applyBorder="1" applyAlignment="1">
      <alignment horizontal="center" vertical="center"/>
    </xf>
    <xf numFmtId="43" fontId="19" fillId="0" borderId="10" xfId="1"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Border="1" applyAlignment="1">
      <alignment horizontal="center" vertical="center"/>
    </xf>
    <xf numFmtId="0" fontId="21" fillId="10" borderId="1" xfId="0" applyFont="1" applyFill="1" applyBorder="1" applyAlignment="1">
      <alignment horizontal="center" vertical="center" wrapText="1"/>
    </xf>
    <xf numFmtId="165" fontId="21" fillId="10" borderId="1" xfId="0" applyNumberFormat="1" applyFont="1" applyFill="1" applyBorder="1" applyAlignment="1">
      <alignment horizontal="center" vertical="center" wrapText="1"/>
    </xf>
    <xf numFmtId="0" fontId="19" fillId="2" borderId="0" xfId="2" applyFont="1" applyBorder="1" applyAlignment="1">
      <alignment horizontal="center" vertical="center"/>
    </xf>
    <xf numFmtId="0" fontId="20" fillId="7" borderId="0" xfId="0" applyFont="1" applyFill="1" applyBorder="1" applyAlignment="1">
      <alignment horizontal="center" vertical="center"/>
    </xf>
    <xf numFmtId="0" fontId="21" fillId="9" borderId="1" xfId="0" applyFont="1" applyFill="1" applyBorder="1" applyAlignment="1">
      <alignment horizontal="center" vertical="center" wrapText="1"/>
    </xf>
    <xf numFmtId="43" fontId="21" fillId="10" borderId="1" xfId="1" applyFont="1" applyFill="1" applyBorder="1" applyAlignment="1">
      <alignment horizontal="center" vertical="center" wrapText="1"/>
    </xf>
    <xf numFmtId="43" fontId="21" fillId="9" borderId="1" xfId="1" applyFont="1" applyFill="1" applyBorder="1" applyAlignment="1">
      <alignment horizontal="center" vertical="center" wrapText="1"/>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43" fontId="20" fillId="3" borderId="2" xfId="1" applyFont="1" applyFill="1" applyBorder="1" applyAlignment="1">
      <alignment horizontal="center" vertical="center"/>
    </xf>
    <xf numFmtId="43" fontId="20" fillId="3" borderId="3" xfId="1" applyFont="1" applyFill="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43" fontId="0" fillId="0" borderId="1" xfId="0" applyNumberForma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12" fillId="8" borderId="32" xfId="0" applyFont="1" applyFill="1" applyBorder="1" applyAlignment="1">
      <alignment horizontal="center" vertical="center"/>
    </xf>
    <xf numFmtId="0" fontId="12" fillId="8" borderId="34" xfId="0" applyFont="1" applyFill="1" applyBorder="1" applyAlignment="1">
      <alignment horizontal="center" vertical="center"/>
    </xf>
    <xf numFmtId="165" fontId="3" fillId="6" borderId="10" xfId="0" applyNumberFormat="1" applyFont="1" applyFill="1" applyBorder="1" applyAlignment="1">
      <alignment horizontal="center" vertical="center"/>
    </xf>
    <xf numFmtId="165" fontId="3" fillId="6" borderId="24" xfId="0" applyNumberFormat="1" applyFont="1" applyFill="1" applyBorder="1" applyAlignment="1">
      <alignment horizontal="center" vertical="center"/>
    </xf>
    <xf numFmtId="0" fontId="12" fillId="13" borderId="14" xfId="0" applyFont="1" applyFill="1" applyBorder="1" applyAlignment="1">
      <alignment horizontal="center" vertical="center"/>
    </xf>
    <xf numFmtId="0" fontId="12" fillId="13" borderId="35" xfId="0" applyFont="1" applyFill="1" applyBorder="1" applyAlignment="1">
      <alignment horizontal="center" vertical="center"/>
    </xf>
    <xf numFmtId="0" fontId="3" fillId="0" borderId="0" xfId="0" applyFont="1" applyBorder="1" applyAlignment="1">
      <alignment horizontal="center"/>
    </xf>
    <xf numFmtId="0" fontId="3" fillId="6" borderId="7" xfId="0" applyFont="1" applyFill="1" applyBorder="1" applyAlignment="1">
      <alignment horizontal="center" vertical="center"/>
    </xf>
    <xf numFmtId="0" fontId="3" fillId="6" borderId="36" xfId="0" applyFont="1" applyFill="1" applyBorder="1" applyAlignment="1">
      <alignment horizontal="center" vertical="center"/>
    </xf>
    <xf numFmtId="0" fontId="7" fillId="1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5" fontId="0" fillId="0" borderId="1" xfId="0" applyNumberFormat="1" applyBorder="1" applyAlignment="1">
      <alignment horizontal="center"/>
    </xf>
    <xf numFmtId="0" fontId="3" fillId="6" borderId="10"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37" xfId="0" applyFont="1" applyFill="1" applyBorder="1" applyAlignment="1">
      <alignment horizontal="center" vertical="center"/>
    </xf>
    <xf numFmtId="0" fontId="3" fillId="7" borderId="38"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12" fillId="13" borderId="29" xfId="0" applyFont="1" applyFill="1" applyBorder="1" applyAlignment="1">
      <alignment horizontal="center" vertical="center"/>
    </xf>
    <xf numFmtId="0" fontId="12" fillId="13" borderId="31"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33"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2" xfId="0" applyFont="1" applyFill="1" applyBorder="1" applyAlignment="1">
      <alignment horizontal="center" vertical="center"/>
    </xf>
    <xf numFmtId="0" fontId="4" fillId="11" borderId="2" xfId="0" applyFont="1" applyFill="1" applyBorder="1" applyAlignment="1">
      <alignment horizontal="center" vertical="center"/>
    </xf>
    <xf numFmtId="0" fontId="4" fillId="11" borderId="3" xfId="0" applyFont="1" applyFill="1" applyBorder="1" applyAlignment="1">
      <alignment horizontal="center" vertical="center"/>
    </xf>
    <xf numFmtId="0" fontId="4" fillId="11" borderId="4" xfId="0" applyFont="1" applyFill="1" applyBorder="1" applyAlignment="1">
      <alignment horizontal="center" vertical="center"/>
    </xf>
    <xf numFmtId="0" fontId="4" fillId="11" borderId="6" xfId="0" applyFont="1" applyFill="1" applyBorder="1" applyAlignment="1">
      <alignment horizontal="center" vertical="center"/>
    </xf>
    <xf numFmtId="0" fontId="4" fillId="11" borderId="0" xfId="0" applyFont="1" applyFill="1" applyBorder="1" applyAlignment="1">
      <alignment horizontal="center" vertical="center"/>
    </xf>
    <xf numFmtId="0" fontId="12" fillId="8" borderId="27" xfId="0" applyFont="1" applyFill="1" applyBorder="1" applyAlignment="1">
      <alignment horizontal="center" vertical="center"/>
    </xf>
    <xf numFmtId="0" fontId="13" fillId="13" borderId="29" xfId="0" applyFont="1" applyFill="1" applyBorder="1" applyAlignment="1">
      <alignment horizontal="center" vertical="center"/>
    </xf>
    <xf numFmtId="0" fontId="13" fillId="13" borderId="30" xfId="0" applyFont="1" applyFill="1" applyBorder="1" applyAlignment="1">
      <alignment horizontal="center" vertical="center"/>
    </xf>
    <xf numFmtId="0" fontId="13" fillId="13" borderId="3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7" xfId="0" applyFont="1" applyFill="1" applyBorder="1" applyAlignment="1">
      <alignment horizontal="center" vertical="center" wrapText="1"/>
    </xf>
    <xf numFmtId="43" fontId="3" fillId="6" borderId="13" xfId="1" applyFont="1" applyFill="1" applyBorder="1" applyAlignment="1">
      <alignment horizontal="center" vertical="center" wrapText="1"/>
    </xf>
    <xf numFmtId="43" fontId="3" fillId="6" borderId="11" xfId="1" applyFont="1" applyFill="1" applyBorder="1" applyAlignment="1">
      <alignment horizontal="center" vertical="center" wrapText="1"/>
    </xf>
    <xf numFmtId="43" fontId="3" fillId="6" borderId="33" xfId="1" applyFont="1" applyFill="1" applyBorder="1" applyAlignment="1">
      <alignment horizontal="center" vertical="center" wrapText="1"/>
    </xf>
    <xf numFmtId="43" fontId="3" fillId="6" borderId="25" xfId="1" applyFont="1" applyFill="1" applyBorder="1" applyAlignment="1">
      <alignment horizontal="center" vertical="center" wrapText="1"/>
    </xf>
    <xf numFmtId="43" fontId="3" fillId="6" borderId="21" xfId="1" applyFont="1" applyFill="1" applyBorder="1" applyAlignment="1">
      <alignment horizontal="center" vertical="center" wrapText="1"/>
    </xf>
    <xf numFmtId="43" fontId="3" fillId="6" borderId="22" xfId="1" applyFont="1" applyFill="1" applyBorder="1" applyAlignment="1">
      <alignment horizontal="center" vertical="center" wrapText="1"/>
    </xf>
    <xf numFmtId="0" fontId="4" fillId="7" borderId="0" xfId="0" applyFont="1" applyFill="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12" fillId="13" borderId="12" xfId="0" applyFont="1" applyFill="1" applyBorder="1" applyAlignment="1">
      <alignment horizontal="center" vertical="center"/>
    </xf>
    <xf numFmtId="0" fontId="3" fillId="0" borderId="7" xfId="0" applyFont="1" applyBorder="1" applyAlignment="1">
      <alignment horizontal="center" vertical="center"/>
    </xf>
    <xf numFmtId="0" fontId="3" fillId="0" borderId="36"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7" fillId="20" borderId="2" xfId="0" applyFont="1" applyFill="1" applyBorder="1" applyAlignment="1">
      <alignment horizontal="center"/>
    </xf>
    <xf numFmtId="0" fontId="7" fillId="20" borderId="4" xfId="0" applyFont="1" applyFill="1" applyBorder="1" applyAlignment="1">
      <alignment horizontal="center"/>
    </xf>
    <xf numFmtId="0" fontId="23" fillId="3" borderId="12" xfId="0"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4" fillId="7" borderId="1" xfId="0" applyFont="1" applyFill="1" applyBorder="1" applyAlignment="1">
      <alignment horizontal="center"/>
    </xf>
    <xf numFmtId="0" fontId="24" fillId="7" borderId="3" xfId="0" applyFont="1" applyFill="1" applyBorder="1" applyAlignment="1">
      <alignment horizontal="center"/>
    </xf>
    <xf numFmtId="0" fontId="24" fillId="7" borderId="2" xfId="0" applyFont="1" applyFill="1" applyBorder="1" applyAlignment="1">
      <alignment horizontal="center"/>
    </xf>
    <xf numFmtId="0" fontId="24" fillId="7" borderId="4" xfId="0" applyFont="1" applyFill="1" applyBorder="1" applyAlignment="1">
      <alignment horizontal="center"/>
    </xf>
    <xf numFmtId="0" fontId="7" fillId="3" borderId="3" xfId="0" applyFont="1" applyFill="1" applyBorder="1" applyAlignment="1">
      <alignment horizontal="center"/>
    </xf>
    <xf numFmtId="0" fontId="7" fillId="3" borderId="2" xfId="0" applyFont="1" applyFill="1" applyBorder="1" applyAlignment="1">
      <alignment horizontal="center"/>
    </xf>
    <xf numFmtId="0" fontId="7" fillId="3" borderId="4" xfId="0" applyFont="1" applyFill="1" applyBorder="1" applyAlignment="1">
      <alignment horizontal="center"/>
    </xf>
    <xf numFmtId="0" fontId="7" fillId="3" borderId="1" xfId="0" applyFont="1" applyFill="1" applyBorder="1" applyAlignment="1">
      <alignment horizontal="center"/>
    </xf>
    <xf numFmtId="0" fontId="24" fillId="22" borderId="2" xfId="0" applyFont="1" applyFill="1" applyBorder="1" applyAlignment="1">
      <alignment horizontal="center"/>
    </xf>
    <xf numFmtId="0" fontId="24" fillId="22" borderId="4" xfId="0" applyFont="1" applyFill="1" applyBorder="1" applyAlignment="1">
      <alignment horizontal="center"/>
    </xf>
    <xf numFmtId="0" fontId="0" fillId="21" borderId="2" xfId="0" applyFill="1" applyBorder="1" applyAlignment="1">
      <alignment horizontal="center"/>
    </xf>
    <xf numFmtId="0" fontId="0" fillId="21" borderId="3" xfId="0" applyFill="1" applyBorder="1" applyAlignment="1">
      <alignment horizontal="center"/>
    </xf>
    <xf numFmtId="0" fontId="0" fillId="21" borderId="4" xfId="0" applyFill="1" applyBorder="1" applyAlignment="1">
      <alignment horizontal="center"/>
    </xf>
    <xf numFmtId="0" fontId="0" fillId="22" borderId="2" xfId="0" applyFill="1" applyBorder="1" applyAlignment="1">
      <alignment horizontal="center"/>
    </xf>
    <xf numFmtId="0" fontId="0" fillId="22" borderId="4" xfId="0" applyFill="1" applyBorder="1" applyAlignment="1">
      <alignment horizontal="center"/>
    </xf>
    <xf numFmtId="0" fontId="0" fillId="0" borderId="13" xfId="0" applyBorder="1" applyAlignment="1">
      <alignment horizontal="center"/>
    </xf>
    <xf numFmtId="0" fontId="0" fillId="0" borderId="43" xfId="0" applyBorder="1" applyAlignment="1">
      <alignment horizontal="center"/>
    </xf>
    <xf numFmtId="0" fontId="24" fillId="14" borderId="2" xfId="0" applyFont="1" applyFill="1" applyBorder="1" applyAlignment="1">
      <alignment horizontal="center"/>
    </xf>
    <xf numFmtId="0" fontId="24" fillId="14" borderId="4" xfId="0" applyFont="1" applyFill="1" applyBorder="1" applyAlignment="1">
      <alignment horizontal="center"/>
    </xf>
    <xf numFmtId="0" fontId="0" fillId="15" borderId="2" xfId="0" applyFill="1" applyBorder="1" applyAlignment="1">
      <alignment horizontal="center"/>
    </xf>
    <xf numFmtId="0" fontId="0" fillId="15" borderId="4" xfId="0" applyFill="1" applyBorder="1" applyAlignment="1">
      <alignment horizontal="center"/>
    </xf>
    <xf numFmtId="0" fontId="0" fillId="15" borderId="3" xfId="0" applyFill="1" applyBorder="1" applyAlignment="1">
      <alignment horizontal="center"/>
    </xf>
    <xf numFmtId="0" fontId="0" fillId="8" borderId="0" xfId="0" applyFill="1" applyAlignment="1">
      <alignment horizont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43" fontId="3" fillId="7" borderId="8" xfId="0" applyNumberFormat="1" applyFont="1" applyFill="1" applyBorder="1" applyAlignment="1">
      <alignment horizontal="center" vertical="center"/>
    </xf>
    <xf numFmtId="165" fontId="0" fillId="0" borderId="2" xfId="0" applyNumberFormat="1" applyBorder="1" applyAlignment="1">
      <alignment horizontal="center"/>
    </xf>
    <xf numFmtId="165" fontId="0" fillId="0" borderId="4" xfId="0" applyNumberFormat="1" applyBorder="1" applyAlignment="1">
      <alignment horizontal="center"/>
    </xf>
    <xf numFmtId="43" fontId="0" fillId="0" borderId="2" xfId="0" applyNumberFormat="1" applyBorder="1" applyAlignment="1">
      <alignment horizontal="center"/>
    </xf>
    <xf numFmtId="0" fontId="0" fillId="12" borderId="15" xfId="0" applyFill="1" applyBorder="1" applyAlignment="1">
      <alignment horizontal="center" vertical="center"/>
    </xf>
    <xf numFmtId="0" fontId="0" fillId="12" borderId="16" xfId="0" applyFill="1" applyBorder="1" applyAlignment="1">
      <alignment horizontal="center" vertical="center"/>
    </xf>
    <xf numFmtId="0" fontId="0" fillId="12" borderId="17" xfId="0" applyFill="1" applyBorder="1" applyAlignment="1">
      <alignment horizontal="center" vertical="center"/>
    </xf>
    <xf numFmtId="0" fontId="0" fillId="12" borderId="18" xfId="0" applyFill="1" applyBorder="1" applyAlignment="1">
      <alignment horizontal="center" vertical="center"/>
    </xf>
    <xf numFmtId="0" fontId="0" fillId="12" borderId="0" xfId="0" applyFill="1" applyBorder="1" applyAlignment="1">
      <alignment horizontal="center" vertical="center"/>
    </xf>
    <xf numFmtId="0" fontId="0" fillId="12" borderId="19" xfId="0" applyFill="1" applyBorder="1" applyAlignment="1">
      <alignment horizontal="center" vertical="center"/>
    </xf>
    <xf numFmtId="0" fontId="0" fillId="12" borderId="20" xfId="0" applyFill="1" applyBorder="1" applyAlignment="1">
      <alignment horizontal="center" vertical="center"/>
    </xf>
    <xf numFmtId="0" fontId="0" fillId="12" borderId="21" xfId="0" applyFill="1" applyBorder="1" applyAlignment="1">
      <alignment horizontal="center" vertical="center"/>
    </xf>
    <xf numFmtId="0" fontId="0" fillId="12" borderId="22" xfId="0" applyFill="1" applyBorder="1" applyAlignment="1">
      <alignment horizontal="center" vertical="center"/>
    </xf>
    <xf numFmtId="43" fontId="0" fillId="0" borderId="15" xfId="0" applyNumberForma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43" fontId="0" fillId="0" borderId="11" xfId="0" applyNumberFormat="1" applyBorder="1" applyAlignment="1">
      <alignment horizontal="center" vertical="center"/>
    </xf>
    <xf numFmtId="0" fontId="0" fillId="0" borderId="11" xfId="0" applyBorder="1" applyAlignment="1">
      <alignment horizontal="center" vertical="center"/>
    </xf>
    <xf numFmtId="0" fontId="7" fillId="3" borderId="1" xfId="0" applyFont="1" applyFill="1" applyBorder="1" applyAlignment="1">
      <alignment horizontal="center" vertical="center"/>
    </xf>
    <xf numFmtId="43" fontId="0" fillId="0" borderId="1" xfId="0" applyNumberFormat="1" applyBorder="1" applyAlignment="1">
      <alignment horizontal="center" vertical="center"/>
    </xf>
    <xf numFmtId="0" fontId="14" fillId="0" borderId="1" xfId="0" applyFont="1" applyBorder="1" applyAlignment="1">
      <alignment horizontal="center" wrapText="1"/>
    </xf>
    <xf numFmtId="43" fontId="0" fillId="0" borderId="2" xfId="0" applyNumberFormat="1" applyBorder="1" applyAlignment="1">
      <alignment horizontal="center" vertical="center"/>
    </xf>
    <xf numFmtId="0" fontId="7" fillId="16" borderId="1" xfId="0" applyFont="1" applyFill="1" applyBorder="1" applyAlignment="1">
      <alignment horizontal="center" vertical="center" wrapText="1"/>
    </xf>
    <xf numFmtId="0" fontId="3" fillId="0" borderId="1" xfId="0" applyFont="1" applyBorder="1" applyAlignment="1">
      <alignment horizontal="center" vertical="center"/>
    </xf>
  </cellXfs>
  <cellStyles count="57">
    <cellStyle name="%" xfId="37"/>
    <cellStyle name="60% - Énfasis1" xfId="2" builtinId="32"/>
    <cellStyle name="60% - Énfasis1 2" xfId="36"/>
    <cellStyle name="Comma 2" xfId="4"/>
    <cellStyle name="Comma 2 2" xfId="5"/>
    <cellStyle name="Comma 2 2 2" xfId="11"/>
    <cellStyle name="Comma 2 2 3" xfId="15"/>
    <cellStyle name="Comma 2 3" xfId="10"/>
    <cellStyle name="Comma 2 4" xfId="44"/>
    <cellStyle name="Comma 3" xfId="21"/>
    <cellStyle name="Comma 3 2" xfId="22"/>
    <cellStyle name="Comma 3 2 2" xfId="45"/>
    <cellStyle name="Comma 4" xfId="16"/>
    <cellStyle name="Comma 4 2" xfId="54"/>
    <cellStyle name="Comma 4 3" xfId="55"/>
    <cellStyle name="Comma 4 4" xfId="43"/>
    <cellStyle name="Comma 5" xfId="3"/>
    <cellStyle name="Comma 5 2" xfId="13"/>
    <cellStyle name="Comma 5 3" xfId="14"/>
    <cellStyle name="Comma 5 4" xfId="23"/>
    <cellStyle name="Comma 6" xfId="6"/>
    <cellStyle name="Comma 6 2" xfId="39"/>
    <cellStyle name="Comma 7" xfId="33"/>
    <cellStyle name="Currency 2" xfId="25"/>
    <cellStyle name="Currency 2 2" xfId="26"/>
    <cellStyle name="Currency 2 3" xfId="53"/>
    <cellStyle name="Currency 2 4" xfId="46"/>
    <cellStyle name="Currency 3" xfId="27"/>
    <cellStyle name="Currency 3 2" xfId="34"/>
    <cellStyle name="Currency 4" xfId="24"/>
    <cellStyle name="Currency 4 2" xfId="40"/>
    <cellStyle name="Hipervínculo" xfId="7" builtinId="8"/>
    <cellStyle name="Hipervínculo 2" xfId="20"/>
    <cellStyle name="Hyperlink 2" xfId="28"/>
    <cellStyle name="Millares" xfId="1" builtinId="3"/>
    <cellStyle name="Millares 2" xfId="8"/>
    <cellStyle name="Millares 2 2" xfId="47"/>
    <cellStyle name="Millares 3" xfId="17"/>
    <cellStyle name="Millares 3 2" xfId="48"/>
    <cellStyle name="Moneda 2" xfId="9"/>
    <cellStyle name="Moneda 2 2" xfId="49"/>
    <cellStyle name="Moneda 3" xfId="18"/>
    <cellStyle name="Moneda 3 2" xfId="50"/>
    <cellStyle name="Normal" xfId="0" builtinId="0"/>
    <cellStyle name="Normal 2" xfId="19"/>
    <cellStyle name="Normal 2 2" xfId="29"/>
    <cellStyle name="Normal 2 3" xfId="42"/>
    <cellStyle name="Normal 3" xfId="12"/>
    <cellStyle name="Normal 3 2" xfId="38"/>
    <cellStyle name="Percent 2" xfId="31"/>
    <cellStyle name="Percent 3" xfId="32"/>
    <cellStyle name="Percent 3 2" xfId="56"/>
    <cellStyle name="Percent 3 3" xfId="51"/>
    <cellStyle name="Percent 4" xfId="30"/>
    <cellStyle name="Percent 5" xfId="35"/>
    <cellStyle name="Percent 5 2" xfId="41"/>
    <cellStyle name="Porcentaje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190500</xdr:colOff>
      <xdr:row>4</xdr:row>
      <xdr:rowOff>66675</xdr:rowOff>
    </xdr:from>
    <xdr:to>
      <xdr:col>24</xdr:col>
      <xdr:colOff>95250</xdr:colOff>
      <xdr:row>38</xdr:row>
      <xdr:rowOff>28574</xdr:rowOff>
    </xdr:to>
    <xdr:sp macro="" textlink="">
      <xdr:nvSpPr>
        <xdr:cNvPr id="3" name="Rectángulo 2">
          <a:extLst>
            <a:ext uri="{FF2B5EF4-FFF2-40B4-BE49-F238E27FC236}">
              <a16:creationId xmlns:a16="http://schemas.microsoft.com/office/drawing/2014/main" id="{0A11CFF5-2408-4B91-ADD3-D559F241A8FF}"/>
            </a:ext>
          </a:extLst>
        </xdr:cNvPr>
        <xdr:cNvSpPr/>
      </xdr:nvSpPr>
      <xdr:spPr>
        <a:xfrm>
          <a:off x="4000500" y="828675"/>
          <a:ext cx="14382750" cy="6438899"/>
        </a:xfrm>
        <a:prstGeom prst="rect">
          <a:avLst/>
        </a:prstGeom>
      </xdr:spPr>
      <xdr:style>
        <a:lnRef idx="1">
          <a:schemeClr val="accent6"/>
        </a:lnRef>
        <a:fillRef idx="2">
          <a:schemeClr val="accent6"/>
        </a:fillRef>
        <a:effectRef idx="1">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MX" sz="2800" b="1">
              <a:solidFill>
                <a:srgbClr val="002060"/>
              </a:solidFill>
              <a:effectLst/>
              <a:ea typeface="Times New Roman" panose="02020603050405020304" pitchFamily="18" charset="0"/>
              <a:cs typeface="Times New Roman" panose="02020603050405020304" pitchFamily="18" charset="0"/>
            </a:rPr>
            <a:t>MEMORIA DE CALCULO RENE</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a:solidFill>
                <a:srgbClr val="000000"/>
              </a:solidFill>
              <a:effectLst/>
              <a:ea typeface="Times New Roman" panose="02020603050405020304" pitchFamily="18" charset="0"/>
              <a:cs typeface="Times New Roman" panose="02020603050405020304" pitchFamily="18" charset="0"/>
            </a:rPr>
            <a:t> </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a:solidFill>
                <a:srgbClr val="000000"/>
              </a:solidFill>
              <a:effectLst/>
              <a:ea typeface="Times New Roman" panose="02020603050405020304" pitchFamily="18" charset="0"/>
              <a:cs typeface="Times New Roman" panose="02020603050405020304" pitchFamily="18" charset="0"/>
            </a:rPr>
            <a:t> </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a:solidFill>
                <a:srgbClr val="000000"/>
              </a:solidFill>
              <a:effectLst/>
              <a:ea typeface="Times New Roman" panose="02020603050405020304" pitchFamily="18" charset="0"/>
              <a:cs typeface="Times New Roman" panose="02020603050405020304" pitchFamily="18" charset="0"/>
            </a:rPr>
            <a:t> Nombre o razón social vigente de la empresa:</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b="1">
              <a:solidFill>
                <a:srgbClr val="000000"/>
              </a:solidFill>
              <a:effectLst/>
              <a:ea typeface="Times New Roman" panose="02020603050405020304" pitchFamily="18" charset="0"/>
              <a:cs typeface="Times New Roman" panose="02020603050405020304" pitchFamily="18" charset="0"/>
            </a:rPr>
            <a:t>FIDEICOMISO F/1596</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a:solidFill>
                <a:srgbClr val="000000"/>
              </a:solidFill>
              <a:effectLst/>
              <a:ea typeface="Times New Roman" panose="02020603050405020304" pitchFamily="18" charset="0"/>
              <a:cs typeface="Times New Roman" panose="02020603050405020304" pitchFamily="18" charset="0"/>
            </a:rPr>
            <a:t>RFC:</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b="1">
              <a:solidFill>
                <a:srgbClr val="000000"/>
              </a:solidFill>
              <a:effectLst/>
              <a:ea typeface="Times New Roman" panose="02020603050405020304" pitchFamily="18" charset="0"/>
              <a:cs typeface="Times New Roman" panose="02020603050405020304" pitchFamily="18" charset="0"/>
            </a:rPr>
            <a:t>FFX121005C6A</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a:solidFill>
                <a:srgbClr val="000000"/>
              </a:solidFill>
              <a:effectLst/>
              <a:ea typeface="Times New Roman" panose="02020603050405020304" pitchFamily="18" charset="0"/>
              <a:cs typeface="Times New Roman" panose="02020603050405020304" pitchFamily="18" charset="0"/>
            </a:rPr>
            <a:t>Nombre comercial del establecimiento     </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b="1">
              <a:solidFill>
                <a:srgbClr val="000000"/>
              </a:solidFill>
              <a:effectLst/>
              <a:ea typeface="Times New Roman" panose="02020603050405020304" pitchFamily="18" charset="0"/>
              <a:cs typeface="Times New Roman" panose="02020603050405020304" pitchFamily="18" charset="0"/>
            </a:rPr>
            <a:t>FIBRA HOTEL</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a:solidFill>
                <a:srgbClr val="000000"/>
              </a:solidFill>
              <a:effectLst/>
              <a:ea typeface="Times New Roman" panose="02020603050405020304" pitchFamily="18" charset="0"/>
              <a:cs typeface="Times New Roman" panose="02020603050405020304" pitchFamily="18" charset="0"/>
            </a:rPr>
            <a:t> </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a:solidFill>
                <a:srgbClr val="000000"/>
              </a:solidFill>
              <a:effectLst/>
              <a:ea typeface="Times New Roman" panose="02020603050405020304" pitchFamily="18" charset="0"/>
              <a:cs typeface="Times New Roman" panose="02020603050405020304" pitchFamily="18" charset="0"/>
            </a:rPr>
            <a:t>Dirección: </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ES" sz="2800">
              <a:solidFill>
                <a:srgbClr val="000000"/>
              </a:solidFill>
              <a:effectLst/>
              <a:ea typeface="Times New Roman" panose="02020603050405020304" pitchFamily="18" charset="0"/>
              <a:cs typeface="Times New Roman" panose="02020603050405020304" pitchFamily="18" charset="0"/>
            </a:rPr>
            <a:t>Calle</a:t>
          </a:r>
          <a:r>
            <a:rPr lang="es-ES" sz="2800" b="1">
              <a:solidFill>
                <a:srgbClr val="000000"/>
              </a:solidFill>
              <a:effectLst/>
              <a:ea typeface="Times New Roman" panose="02020603050405020304" pitchFamily="18" charset="0"/>
              <a:cs typeface="Times New Roman" panose="02020603050405020304" pitchFamily="18" charset="0"/>
            </a:rPr>
            <a:t>: Torre Corporativo World Plaza, Av. Santa Fe</a:t>
          </a:r>
          <a:r>
            <a:rPr lang="es-ES" sz="2800">
              <a:solidFill>
                <a:srgbClr val="000000"/>
              </a:solidFill>
              <a:effectLst/>
              <a:ea typeface="Times New Roman" panose="02020603050405020304" pitchFamily="18" charset="0"/>
              <a:cs typeface="Times New Roman" panose="02020603050405020304" pitchFamily="18" charset="0"/>
            </a:rPr>
            <a:t>, Número Exterior: </a:t>
          </a:r>
          <a:r>
            <a:rPr lang="es-ES" sz="2800" b="1">
              <a:solidFill>
                <a:srgbClr val="000000"/>
              </a:solidFill>
              <a:effectLst/>
              <a:ea typeface="Times New Roman" panose="02020603050405020304" pitchFamily="18" charset="0"/>
              <a:cs typeface="Times New Roman" panose="02020603050405020304" pitchFamily="18" charset="0"/>
            </a:rPr>
            <a:t>481</a:t>
          </a:r>
          <a:r>
            <a:rPr lang="es-ES" sz="2800">
              <a:solidFill>
                <a:srgbClr val="000000"/>
              </a:solidFill>
              <a:effectLst/>
              <a:ea typeface="Times New Roman" panose="02020603050405020304" pitchFamily="18" charset="0"/>
              <a:cs typeface="Times New Roman" panose="02020603050405020304" pitchFamily="18" charset="0"/>
            </a:rPr>
            <a:t>	Número Interior: </a:t>
          </a:r>
          <a:r>
            <a:rPr lang="es-ES" sz="2800" b="1">
              <a:solidFill>
                <a:srgbClr val="000000"/>
              </a:solidFill>
              <a:effectLst/>
              <a:ea typeface="Times New Roman" panose="02020603050405020304" pitchFamily="18" charset="0"/>
              <a:cs typeface="Times New Roman" panose="02020603050405020304" pitchFamily="18" charset="0"/>
            </a:rPr>
            <a:t>PISO 7,</a:t>
          </a:r>
          <a:r>
            <a:rPr lang="es-ES" sz="2800">
              <a:solidFill>
                <a:srgbClr val="000000"/>
              </a:solidFill>
              <a:effectLst/>
              <a:ea typeface="Times New Roman" panose="02020603050405020304" pitchFamily="18" charset="0"/>
              <a:cs typeface="Times New Roman" panose="02020603050405020304" pitchFamily="18" charset="0"/>
            </a:rPr>
            <a:t> Colonia: </a:t>
          </a:r>
          <a:r>
            <a:rPr lang="es-ES" sz="2800" b="1">
              <a:solidFill>
                <a:srgbClr val="000000"/>
              </a:solidFill>
              <a:effectLst/>
              <a:ea typeface="Times New Roman" panose="02020603050405020304" pitchFamily="18" charset="0"/>
              <a:cs typeface="Times New Roman" panose="02020603050405020304" pitchFamily="18" charset="0"/>
            </a:rPr>
            <a:t>CRUZ MANCA, </a:t>
          </a:r>
          <a:r>
            <a:rPr lang="es-ES" sz="2800">
              <a:solidFill>
                <a:srgbClr val="000000"/>
              </a:solidFill>
              <a:effectLst/>
              <a:ea typeface="Times New Roman" panose="02020603050405020304" pitchFamily="18" charset="0"/>
              <a:cs typeface="Times New Roman" panose="02020603050405020304" pitchFamily="18" charset="0"/>
            </a:rPr>
            <a:t>C. P.</a:t>
          </a:r>
          <a:r>
            <a:rPr lang="es-ES" sz="2800" b="1">
              <a:solidFill>
                <a:srgbClr val="000000"/>
              </a:solidFill>
              <a:effectLst/>
              <a:ea typeface="Times New Roman" panose="02020603050405020304" pitchFamily="18" charset="0"/>
              <a:cs typeface="Times New Roman" panose="02020603050405020304" pitchFamily="18" charset="0"/>
            </a:rPr>
            <a:t>05349,</a:t>
          </a:r>
          <a:r>
            <a:rPr lang="es-ES" sz="2800">
              <a:solidFill>
                <a:srgbClr val="000000"/>
              </a:solidFill>
              <a:effectLst/>
              <a:ea typeface="Times New Roman" panose="02020603050405020304" pitchFamily="18" charset="0"/>
              <a:cs typeface="Times New Roman" panose="02020603050405020304" pitchFamily="18" charset="0"/>
            </a:rPr>
            <a:t> Delegación:</a:t>
          </a:r>
          <a:r>
            <a:rPr lang="es-ES" sz="2800" b="1">
              <a:solidFill>
                <a:srgbClr val="000000"/>
              </a:solidFill>
              <a:effectLst/>
              <a:ea typeface="Times New Roman" panose="02020603050405020304" pitchFamily="18" charset="0"/>
              <a:cs typeface="Times New Roman" panose="02020603050405020304" pitchFamily="18" charset="0"/>
            </a:rPr>
            <a:t> CUAJIMALPA DE MORELOS, CIUDAD</a:t>
          </a:r>
          <a:r>
            <a:rPr lang="es-ES" sz="2800">
              <a:solidFill>
                <a:srgbClr val="000000"/>
              </a:solidFill>
              <a:effectLst/>
              <a:ea typeface="Times New Roman" panose="02020603050405020304" pitchFamily="18" charset="0"/>
              <a:cs typeface="Times New Roman" panose="02020603050405020304" pitchFamily="18" charset="0"/>
            </a:rPr>
            <a:t> </a:t>
          </a:r>
          <a:r>
            <a:rPr lang="es-ES" sz="2800" b="1">
              <a:solidFill>
                <a:srgbClr val="000000"/>
              </a:solidFill>
              <a:effectLst/>
              <a:ea typeface="Times New Roman" panose="02020603050405020304" pitchFamily="18" charset="0"/>
              <a:cs typeface="Times New Roman" panose="02020603050405020304" pitchFamily="18" charset="0"/>
            </a:rPr>
            <a:t>DE MEXICO</a:t>
          </a:r>
          <a:r>
            <a:rPr lang="es-ES" sz="2800">
              <a:solidFill>
                <a:srgbClr val="000000"/>
              </a:solidFill>
              <a:effectLst/>
              <a:ea typeface="Times New Roman" panose="02020603050405020304" pitchFamily="18" charset="0"/>
              <a:cs typeface="Times New Roman" panose="02020603050405020304" pitchFamily="18" charset="0"/>
            </a:rPr>
            <a:t> </a:t>
          </a:r>
          <a:endParaRPr lang="es-MX" sz="2000">
            <a:effectLst/>
            <a:latin typeface="Times New Roman" panose="02020603050405020304" pitchFamily="18"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4</xdr:row>
      <xdr:rowOff>76200</xdr:rowOff>
    </xdr:from>
    <xdr:to>
      <xdr:col>9</xdr:col>
      <xdr:colOff>408723</xdr:colOff>
      <xdr:row>44</xdr:row>
      <xdr:rowOff>132390</xdr:rowOff>
    </xdr:to>
    <xdr:pic>
      <xdr:nvPicPr>
        <xdr:cNvPr id="4" name="Imagen 3">
          <a:extLst>
            <a:ext uri="{FF2B5EF4-FFF2-40B4-BE49-F238E27FC236}">
              <a16:creationId xmlns:a16="http://schemas.microsoft.com/office/drawing/2014/main" id="{4D3B7F06-9F35-4060-BBF1-847FE684D3EB}"/>
            </a:ext>
          </a:extLst>
        </xdr:cNvPr>
        <xdr:cNvPicPr>
          <a:picLocks noChangeAspect="1"/>
        </xdr:cNvPicPr>
      </xdr:nvPicPr>
      <xdr:blipFill>
        <a:blip xmlns:r="http://schemas.openxmlformats.org/officeDocument/2006/relationships" r:embed="rId1" cstate="print"/>
        <a:stretch>
          <a:fillRect/>
        </a:stretch>
      </xdr:blipFill>
      <xdr:spPr>
        <a:xfrm>
          <a:off x="447675" y="647700"/>
          <a:ext cx="6819048" cy="7676190"/>
        </a:xfrm>
        <a:prstGeom prst="rect">
          <a:avLst/>
        </a:prstGeom>
        <a:ln>
          <a:solidFill>
            <a:sysClr val="windowText" lastClr="000000"/>
          </a:solidFill>
        </a:ln>
      </xdr:spPr>
    </xdr:pic>
    <xdr:clientData/>
  </xdr:twoCellAnchor>
  <xdr:twoCellAnchor editAs="oneCell">
    <xdr:from>
      <xdr:col>10</xdr:col>
      <xdr:colOff>0</xdr:colOff>
      <xdr:row>4</xdr:row>
      <xdr:rowOff>0</xdr:rowOff>
    </xdr:from>
    <xdr:to>
      <xdr:col>17</xdr:col>
      <xdr:colOff>656476</xdr:colOff>
      <xdr:row>40</xdr:row>
      <xdr:rowOff>37238</xdr:rowOff>
    </xdr:to>
    <xdr:pic>
      <xdr:nvPicPr>
        <xdr:cNvPr id="5" name="Imagen 4">
          <a:extLst>
            <a:ext uri="{FF2B5EF4-FFF2-40B4-BE49-F238E27FC236}">
              <a16:creationId xmlns:a16="http://schemas.microsoft.com/office/drawing/2014/main" id="{82F9784F-413E-4F68-B77D-DA074765A44F}"/>
            </a:ext>
          </a:extLst>
        </xdr:cNvPr>
        <xdr:cNvPicPr>
          <a:picLocks noChangeAspect="1"/>
        </xdr:cNvPicPr>
      </xdr:nvPicPr>
      <xdr:blipFill>
        <a:blip xmlns:r="http://schemas.openxmlformats.org/officeDocument/2006/relationships" r:embed="rId2" cstate="print"/>
        <a:stretch>
          <a:fillRect/>
        </a:stretch>
      </xdr:blipFill>
      <xdr:spPr>
        <a:xfrm>
          <a:off x="7620000" y="571500"/>
          <a:ext cx="5990476" cy="6895238"/>
        </a:xfrm>
        <a:prstGeom prst="rect">
          <a:avLst/>
        </a:prstGeom>
        <a:ln>
          <a:solidFill>
            <a:sysClr val="windowText" lastClr="000000"/>
          </a:solidFill>
        </a:ln>
      </xdr:spPr>
    </xdr:pic>
    <xdr:clientData/>
  </xdr:twoCellAnchor>
  <xdr:twoCellAnchor editAs="oneCell">
    <xdr:from>
      <xdr:col>17</xdr:col>
      <xdr:colOff>761999</xdr:colOff>
      <xdr:row>3</xdr:row>
      <xdr:rowOff>180975</xdr:rowOff>
    </xdr:from>
    <xdr:to>
      <xdr:col>27</xdr:col>
      <xdr:colOff>38100</xdr:colOff>
      <xdr:row>15</xdr:row>
      <xdr:rowOff>180689</xdr:rowOff>
    </xdr:to>
    <xdr:pic>
      <xdr:nvPicPr>
        <xdr:cNvPr id="6" name="Imagen 5">
          <a:extLst>
            <a:ext uri="{FF2B5EF4-FFF2-40B4-BE49-F238E27FC236}">
              <a16:creationId xmlns:a16="http://schemas.microsoft.com/office/drawing/2014/main" id="{247FC10C-FB7C-4121-8DCD-CBC849DC661B}"/>
            </a:ext>
          </a:extLst>
        </xdr:cNvPr>
        <xdr:cNvPicPr>
          <a:picLocks noChangeAspect="1"/>
        </xdr:cNvPicPr>
      </xdr:nvPicPr>
      <xdr:blipFill>
        <a:blip xmlns:r="http://schemas.openxmlformats.org/officeDocument/2006/relationships" r:embed="rId3" cstate="print"/>
        <a:stretch>
          <a:fillRect/>
        </a:stretch>
      </xdr:blipFill>
      <xdr:spPr>
        <a:xfrm>
          <a:off x="13715999" y="561975"/>
          <a:ext cx="6896101" cy="2285714"/>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semarnat.gob.mx/sites/default/files/documentos/dof_acuerdo_de_agrupacion.pdf" TargetMode="External"/><Relationship Id="rId2" Type="http://schemas.openxmlformats.org/officeDocument/2006/relationships/hyperlink" Target="http://www.semarnat.gob.mx/sites/default/files/documentos/cicc/acuerdo_que_establece_las_particularidades_tecnicas_y_las_formulas_para_la_aplicacion_de_metodologias.pdf" TargetMode="External"/><Relationship Id="rId1" Type="http://schemas.openxmlformats.org/officeDocument/2006/relationships/hyperlink" Target="http://www.semarnat.gob.mx/sites/default/files/documentos/cicc/acuerdo_que_establece_las_particularidades_tecnicas_y_las_formulas_para_la_aplicacion_de_metodologias.pdf" TargetMode="External"/><Relationship Id="rId6" Type="http://schemas.openxmlformats.org/officeDocument/2006/relationships/hyperlink" Target="https://www.gob.mx/cms/uploads/attachment/file/302306/Lista_de_combustibles_2018.pdf" TargetMode="External"/><Relationship Id="rId5" Type="http://schemas.openxmlformats.org/officeDocument/2006/relationships/hyperlink" Target="https://www.gob.mx/cms/uploads/attachment/file/302306/Lista_de_combustibles_2018.pdf" TargetMode="External"/><Relationship Id="rId4" Type="http://schemas.openxmlformats.org/officeDocument/2006/relationships/hyperlink" Target="http://www.semarnat.gob.mx/sites/default/files/documentos/dof_acuerdo_de_agrupacio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G41" workbookViewId="0">
      <selection activeCell="B4" sqref="B4"/>
    </sheetView>
  </sheetViews>
  <sheetFormatPr baseColWidth="10"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R2"/>
  <sheetViews>
    <sheetView showGridLines="0" topLeftCell="A7" workbookViewId="0">
      <selection activeCell="F2" sqref="F2:R2"/>
    </sheetView>
  </sheetViews>
  <sheetFormatPr baseColWidth="10" defaultColWidth="11.42578125" defaultRowHeight="15" x14ac:dyDescent="0.25"/>
  <sheetData>
    <row r="2" spans="6:18" ht="18.75" x14ac:dyDescent="0.3">
      <c r="F2" s="206" t="s">
        <v>0</v>
      </c>
      <c r="G2" s="207"/>
      <c r="H2" s="207"/>
      <c r="I2" s="207"/>
      <c r="J2" s="207"/>
      <c r="K2" s="207"/>
      <c r="L2" s="207"/>
      <c r="M2" s="207"/>
      <c r="N2" s="207"/>
      <c r="O2" s="207"/>
      <c r="P2" s="207"/>
      <c r="Q2" s="207"/>
      <c r="R2" s="207"/>
    </row>
  </sheetData>
  <mergeCells count="1">
    <mergeCell ref="F2:R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
  <sheetViews>
    <sheetView showGridLines="0" topLeftCell="A11" workbookViewId="0">
      <selection activeCell="E27" sqref="E27"/>
    </sheetView>
  </sheetViews>
  <sheetFormatPr baseColWidth="10" defaultColWidth="11.42578125" defaultRowHeight="15" x14ac:dyDescent="0.25"/>
  <cols>
    <col min="2" max="2" width="13.85546875" customWidth="1"/>
    <col min="3" max="4" width="21.42578125" customWidth="1"/>
    <col min="5" max="6" width="17.85546875" customWidth="1"/>
    <col min="7" max="7" width="16.42578125" customWidth="1"/>
    <col min="8" max="8" width="24.140625" customWidth="1"/>
    <col min="9" max="10" width="24.28515625" customWidth="1"/>
    <col min="12" max="12" width="28.28515625" customWidth="1"/>
    <col min="13" max="13" width="25.85546875" customWidth="1"/>
  </cols>
  <sheetData>
    <row r="2" spans="2:14" ht="18.75" x14ac:dyDescent="0.3">
      <c r="B2" s="206" t="s">
        <v>1</v>
      </c>
      <c r="C2" s="207"/>
      <c r="D2" s="207"/>
      <c r="E2" s="207"/>
      <c r="F2" s="207"/>
      <c r="G2" s="207"/>
      <c r="H2" s="207"/>
      <c r="I2" s="207"/>
      <c r="J2" s="207"/>
      <c r="K2" s="207"/>
      <c r="L2" s="207"/>
      <c r="M2" s="207"/>
      <c r="N2" s="207"/>
    </row>
    <row r="6" spans="2:14" x14ac:dyDescent="0.25">
      <c r="B6" s="215" t="s">
        <v>2</v>
      </c>
      <c r="C6" s="215"/>
      <c r="D6" s="215"/>
      <c r="E6" s="215"/>
      <c r="F6" s="215"/>
      <c r="G6" s="215"/>
      <c r="H6" s="215"/>
      <c r="I6" s="215"/>
      <c r="J6" s="12"/>
      <c r="K6" s="67"/>
      <c r="L6" s="67" t="s">
        <v>3</v>
      </c>
      <c r="M6" s="67"/>
      <c r="N6" s="67"/>
    </row>
    <row r="7" spans="2:14" ht="30.75" customHeight="1" x14ac:dyDescent="0.25">
      <c r="B7" s="11" t="s">
        <v>4</v>
      </c>
      <c r="C7" s="190" t="s">
        <v>5</v>
      </c>
      <c r="D7" s="190" t="s">
        <v>6</v>
      </c>
      <c r="E7" s="190" t="s">
        <v>7</v>
      </c>
      <c r="F7" s="190" t="s">
        <v>8</v>
      </c>
      <c r="G7" s="190" t="s">
        <v>9</v>
      </c>
      <c r="H7" s="190" t="s">
        <v>10</v>
      </c>
      <c r="I7" s="190" t="s">
        <v>11</v>
      </c>
      <c r="J7" s="190" t="s">
        <v>12</v>
      </c>
      <c r="K7" s="67"/>
      <c r="L7" s="6" t="s">
        <v>13</v>
      </c>
      <c r="M7" s="7" t="s">
        <v>14</v>
      </c>
      <c r="N7" s="67"/>
    </row>
    <row r="8" spans="2:14" ht="15.75" x14ac:dyDescent="0.25">
      <c r="B8" s="191" t="s">
        <v>15</v>
      </c>
      <c r="C8" s="191">
        <v>5365</v>
      </c>
      <c r="D8" s="191" t="s">
        <v>16</v>
      </c>
      <c r="E8" s="191">
        <v>6.9300000000000004E-5</v>
      </c>
      <c r="F8" s="191">
        <v>2.5000000000000001E-5</v>
      </c>
      <c r="G8" s="191">
        <v>7.9999999999999996E-6</v>
      </c>
      <c r="H8" s="191">
        <v>28</v>
      </c>
      <c r="I8" s="191">
        <v>265</v>
      </c>
      <c r="J8" s="191">
        <v>680</v>
      </c>
      <c r="K8" s="67"/>
      <c r="L8" s="213" t="s">
        <v>17</v>
      </c>
      <c r="M8" s="214"/>
      <c r="N8" s="67"/>
    </row>
    <row r="9" spans="2:14" x14ac:dyDescent="0.25">
      <c r="B9" s="8"/>
      <c r="C9" s="8"/>
      <c r="D9" s="8"/>
      <c r="E9" s="8"/>
      <c r="F9" s="8"/>
      <c r="G9" s="8"/>
      <c r="H9" s="8"/>
      <c r="I9" s="8"/>
      <c r="J9" s="8"/>
      <c r="K9" s="67"/>
      <c r="L9" s="67"/>
      <c r="M9" s="67"/>
      <c r="N9" s="67"/>
    </row>
    <row r="10" spans="2:14" x14ac:dyDescent="0.25">
      <c r="B10" s="8"/>
      <c r="C10" s="8"/>
      <c r="D10" s="8"/>
      <c r="E10" s="8"/>
      <c r="F10" s="8"/>
      <c r="G10" s="8"/>
      <c r="H10" s="8"/>
      <c r="I10" s="8"/>
      <c r="J10" s="8"/>
      <c r="K10" s="67"/>
      <c r="L10" s="67"/>
      <c r="M10" s="67"/>
      <c r="N10" s="67"/>
    </row>
    <row r="11" spans="2:14" x14ac:dyDescent="0.25">
      <c r="B11" s="8"/>
      <c r="C11" s="8"/>
      <c r="D11" s="8"/>
      <c r="E11" s="8"/>
      <c r="F11" s="8"/>
      <c r="G11" s="8"/>
      <c r="H11" s="8"/>
      <c r="I11" s="8"/>
      <c r="J11" s="8"/>
      <c r="K11" s="67"/>
      <c r="L11" s="67"/>
      <c r="M11" s="67"/>
      <c r="N11" s="67"/>
    </row>
    <row r="12" spans="2:14" x14ac:dyDescent="0.25">
      <c r="B12" s="215" t="s">
        <v>18</v>
      </c>
      <c r="C12" s="215"/>
      <c r="D12" s="215"/>
      <c r="E12" s="215"/>
      <c r="F12" s="215"/>
      <c r="G12" s="215"/>
      <c r="H12" s="215"/>
      <c r="I12" s="215"/>
      <c r="J12" s="12"/>
      <c r="K12" s="67"/>
      <c r="L12" s="67" t="s">
        <v>3</v>
      </c>
      <c r="M12" s="67"/>
      <c r="N12" s="67"/>
    </row>
    <row r="13" spans="2:14" ht="35.25" customHeight="1" x14ac:dyDescent="0.25">
      <c r="B13" s="11" t="s">
        <v>4</v>
      </c>
      <c r="C13" s="190" t="s">
        <v>19</v>
      </c>
      <c r="D13" s="190" t="s">
        <v>6</v>
      </c>
      <c r="E13" s="190" t="s">
        <v>7</v>
      </c>
      <c r="F13" s="190" t="s">
        <v>8</v>
      </c>
      <c r="G13" s="190" t="s">
        <v>9</v>
      </c>
      <c r="H13" s="190" t="s">
        <v>10</v>
      </c>
      <c r="I13" s="190" t="s">
        <v>11</v>
      </c>
      <c r="J13" s="190" t="s">
        <v>20</v>
      </c>
      <c r="K13" s="67"/>
      <c r="L13" s="6" t="s">
        <v>21</v>
      </c>
      <c r="M13" s="7" t="s">
        <v>14</v>
      </c>
      <c r="N13" s="67"/>
    </row>
    <row r="14" spans="2:14" ht="15.75" x14ac:dyDescent="0.25">
      <c r="B14" s="191" t="s">
        <v>22</v>
      </c>
      <c r="C14" s="191">
        <v>4150</v>
      </c>
      <c r="D14" s="191" t="s">
        <v>16</v>
      </c>
      <c r="E14" s="191">
        <v>6.3E-5</v>
      </c>
      <c r="F14" s="191">
        <v>9.9999999999999995E-7</v>
      </c>
      <c r="G14" s="191">
        <v>9.9999999999999995E-8</v>
      </c>
      <c r="H14" s="191">
        <v>28</v>
      </c>
      <c r="I14" s="191">
        <v>265</v>
      </c>
      <c r="J14" s="191">
        <v>1</v>
      </c>
      <c r="K14" s="67"/>
      <c r="L14" s="213" t="s">
        <v>17</v>
      </c>
      <c r="M14" s="214"/>
      <c r="N14" s="67"/>
    </row>
    <row r="15" spans="2:14" x14ac:dyDescent="0.25">
      <c r="B15" s="191" t="s">
        <v>23</v>
      </c>
      <c r="C15" s="191">
        <v>41338</v>
      </c>
      <c r="D15" s="191" t="s">
        <v>24</v>
      </c>
      <c r="E15" s="191">
        <v>5.6100000000000002E-5</v>
      </c>
      <c r="F15" s="191">
        <v>9.9999999999999995E-7</v>
      </c>
      <c r="G15" s="191">
        <v>9.9999999999999995E-8</v>
      </c>
      <c r="H15" s="191">
        <v>28</v>
      </c>
      <c r="I15" s="191">
        <v>265</v>
      </c>
      <c r="J15" s="191">
        <v>1</v>
      </c>
      <c r="K15" s="67"/>
      <c r="L15" s="67"/>
      <c r="M15" s="67"/>
      <c r="N15" s="67"/>
    </row>
    <row r="16" spans="2:14" x14ac:dyDescent="0.25">
      <c r="B16" s="191" t="s">
        <v>25</v>
      </c>
      <c r="C16" s="191">
        <v>6037</v>
      </c>
      <c r="D16" s="191" t="s">
        <v>16</v>
      </c>
      <c r="E16" s="191">
        <v>7.4099999999999999E-5</v>
      </c>
      <c r="F16" s="191">
        <v>3.0000000000000001E-6</v>
      </c>
      <c r="G16" s="191">
        <v>5.9999999999999997E-7</v>
      </c>
      <c r="H16" s="191">
        <v>28</v>
      </c>
      <c r="I16" s="191">
        <v>265</v>
      </c>
      <c r="J16" s="191">
        <v>1</v>
      </c>
      <c r="K16" s="67"/>
      <c r="L16" s="67"/>
      <c r="M16" s="67"/>
      <c r="N16" s="67"/>
    </row>
    <row r="17" spans="2:10" x14ac:dyDescent="0.25">
      <c r="B17" s="8"/>
      <c r="C17" s="8"/>
      <c r="D17" s="8"/>
      <c r="E17" s="8"/>
      <c r="F17" s="8"/>
      <c r="G17" s="8"/>
      <c r="H17" s="8"/>
      <c r="I17" s="8"/>
      <c r="J17" s="8"/>
    </row>
    <row r="18" spans="2:10" x14ac:dyDescent="0.25">
      <c r="B18" s="8"/>
      <c r="C18" s="8"/>
      <c r="D18" s="8"/>
      <c r="E18" s="8"/>
      <c r="F18" s="8"/>
      <c r="G18" s="8"/>
      <c r="H18" s="8"/>
      <c r="I18" s="8"/>
      <c r="J18" s="8"/>
    </row>
    <row r="19" spans="2:10" x14ac:dyDescent="0.25">
      <c r="B19" s="8"/>
      <c r="C19" s="8"/>
      <c r="D19" s="8"/>
      <c r="E19" s="8"/>
      <c r="F19" s="9"/>
      <c r="G19" s="8"/>
      <c r="H19" s="8"/>
      <c r="I19" s="8"/>
      <c r="J19" s="8"/>
    </row>
    <row r="20" spans="2:10" x14ac:dyDescent="0.25">
      <c r="B20" s="215" t="s">
        <v>26</v>
      </c>
      <c r="C20" s="215"/>
      <c r="D20" s="215"/>
      <c r="E20" s="215"/>
      <c r="F20" s="8"/>
      <c r="G20" s="8" t="s">
        <v>27</v>
      </c>
      <c r="H20" s="8"/>
      <c r="I20" s="8"/>
      <c r="J20" s="8"/>
    </row>
    <row r="21" spans="2:10" ht="27.75" customHeight="1" x14ac:dyDescent="0.25">
      <c r="B21" s="190" t="s">
        <v>28</v>
      </c>
      <c r="C21" s="208" t="s">
        <v>29</v>
      </c>
      <c r="D21" s="208"/>
      <c r="E21" s="208"/>
      <c r="F21" s="10"/>
      <c r="G21" s="210" t="s">
        <v>30</v>
      </c>
      <c r="H21" s="211"/>
      <c r="I21" s="212"/>
      <c r="J21" s="13"/>
    </row>
    <row r="22" spans="2:10" ht="30" x14ac:dyDescent="0.25">
      <c r="B22" s="2" t="s">
        <v>31</v>
      </c>
      <c r="C22" s="209">
        <v>0.58199999999999996</v>
      </c>
      <c r="D22" s="209"/>
      <c r="E22" s="209"/>
      <c r="F22" s="10"/>
      <c r="G22" s="10"/>
      <c r="H22" s="10"/>
      <c r="I22" s="10"/>
      <c r="J22" s="10"/>
    </row>
    <row r="23" spans="2:10" x14ac:dyDescent="0.25">
      <c r="B23" s="67"/>
      <c r="C23" s="67"/>
      <c r="D23" s="67"/>
      <c r="E23" s="3"/>
      <c r="F23" s="3"/>
      <c r="G23" s="3"/>
      <c r="H23" s="3"/>
      <c r="I23" s="3"/>
      <c r="J23" s="3"/>
    </row>
  </sheetData>
  <mergeCells count="9">
    <mergeCell ref="B2:N2"/>
    <mergeCell ref="C21:E21"/>
    <mergeCell ref="C22:E22"/>
    <mergeCell ref="G21:I21"/>
    <mergeCell ref="L8:M8"/>
    <mergeCell ref="L14:M14"/>
    <mergeCell ref="B6:I6"/>
    <mergeCell ref="B12:I12"/>
    <mergeCell ref="B20:E20"/>
  </mergeCells>
  <hyperlinks>
    <hyperlink ref="L7" r:id="rId1"/>
    <hyperlink ref="L13" r:id="rId2"/>
    <hyperlink ref="M7" r:id="rId3"/>
    <hyperlink ref="M13" r:id="rId4"/>
    <hyperlink ref="L8:M8" r:id="rId5" display="Poder Calorifico"/>
    <hyperlink ref="L14:M14" r:id="rId6" display="Poder Calorifico"/>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78"/>
  <sheetViews>
    <sheetView showGridLines="0" topLeftCell="BA115" zoomScale="60" zoomScaleNormal="60" workbookViewId="0">
      <selection activeCell="BO135" sqref="BO135"/>
    </sheetView>
  </sheetViews>
  <sheetFormatPr baseColWidth="10" defaultColWidth="11.42578125" defaultRowHeight="15" x14ac:dyDescent="0.25"/>
  <cols>
    <col min="2" max="2" width="16.28515625" customWidth="1"/>
    <col min="3" max="3" width="21.7109375" bestFit="1" customWidth="1"/>
    <col min="4" max="4" width="21.7109375" style="31" customWidth="1"/>
    <col min="5" max="5" width="21.7109375" style="32" customWidth="1"/>
    <col min="6" max="6" width="21.7109375" style="33" customWidth="1"/>
    <col min="7" max="7" width="21.7109375" style="34" customWidth="1"/>
    <col min="8" max="8" width="21.7109375" style="35" customWidth="1"/>
    <col min="9" max="9" width="21.7109375" style="36" customWidth="1"/>
    <col min="10" max="10" width="21.7109375" style="37" customWidth="1"/>
    <col min="11" max="11" width="21.7109375" style="38" customWidth="1"/>
    <col min="12" max="12" width="21.7109375" style="39" customWidth="1"/>
    <col min="13" max="13" width="21.7109375" style="40" customWidth="1"/>
    <col min="14" max="14" width="21.7109375" style="41" customWidth="1"/>
    <col min="15" max="15" width="21.7109375" style="42" customWidth="1"/>
    <col min="16" max="16" width="21.7109375" style="43" customWidth="1"/>
    <col min="17" max="17" width="21.7109375" style="44" customWidth="1"/>
    <col min="18" max="18" width="21.7109375" style="46" customWidth="1"/>
    <col min="19" max="19" width="21.7109375" style="45" customWidth="1"/>
    <col min="20" max="20" width="21.7109375" style="48" customWidth="1"/>
    <col min="21" max="21" width="21.7109375" style="49" customWidth="1"/>
    <col min="22" max="22" width="21.7109375" style="47" customWidth="1"/>
    <col min="23" max="23" width="21.7109375" style="50" customWidth="1"/>
    <col min="24" max="24" width="21.7109375" style="52" customWidth="1"/>
    <col min="25" max="25" width="21.7109375" style="51" customWidth="1"/>
    <col min="26" max="26" width="21.7109375" style="53" customWidth="1"/>
    <col min="27" max="27" width="21.7109375" style="54" customWidth="1"/>
    <col min="28" max="28" width="21.7109375" style="55" customWidth="1"/>
    <col min="29" max="29" width="21.7109375" style="56" customWidth="1"/>
    <col min="30" max="30" width="21.7109375" style="57" customWidth="1"/>
    <col min="31" max="31" width="21.7109375" style="58" customWidth="1"/>
    <col min="32" max="32" width="25.85546875" style="67" customWidth="1"/>
    <col min="33" max="33" width="21.7109375" style="59" customWidth="1"/>
    <col min="34" max="34" width="21.7109375" style="60" customWidth="1"/>
    <col min="35" max="35" width="21.7109375" style="61" customWidth="1"/>
    <col min="36" max="36" width="21.7109375" style="62" customWidth="1"/>
    <col min="37" max="37" width="21.7109375" style="63" customWidth="1"/>
    <col min="38" max="38" width="21.7109375" style="64" customWidth="1"/>
    <col min="39" max="39" width="21.7109375" style="65" customWidth="1"/>
    <col min="40" max="40" width="21.7109375" style="66" customWidth="1"/>
    <col min="41" max="50" width="21.7109375" style="67" customWidth="1"/>
    <col min="51" max="51" width="15.42578125" bestFit="1" customWidth="1"/>
    <col min="52" max="52" width="17.42578125" bestFit="1" customWidth="1"/>
    <col min="53" max="53" width="19.5703125" bestFit="1" customWidth="1"/>
    <col min="54" max="54" width="22.42578125" bestFit="1" customWidth="1"/>
    <col min="55" max="55" width="17.28515625" customWidth="1"/>
    <col min="56" max="58" width="19.5703125" bestFit="1" customWidth="1"/>
    <col min="59" max="59" width="17.42578125" bestFit="1" customWidth="1"/>
    <col min="60" max="61" width="19.5703125" bestFit="1" customWidth="1"/>
    <col min="62" max="62" width="22.28515625" customWidth="1"/>
    <col min="63" max="63" width="18.85546875" bestFit="1" customWidth="1"/>
    <col min="64" max="64" width="22.42578125" customWidth="1"/>
    <col min="65" max="65" width="19.5703125" customWidth="1"/>
    <col min="66" max="66" width="23.42578125" customWidth="1"/>
    <col min="70" max="70" width="21.7109375" customWidth="1"/>
    <col min="71" max="71" width="24.28515625" customWidth="1"/>
    <col min="72" max="72" width="23.7109375" customWidth="1"/>
    <col min="73" max="73" width="18.28515625" customWidth="1"/>
  </cols>
  <sheetData>
    <row r="1" spans="1:107" ht="15.75"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row>
    <row r="2" spans="1:107" ht="18.75" x14ac:dyDescent="0.3">
      <c r="A2" s="70"/>
      <c r="B2" s="206" t="s">
        <v>32</v>
      </c>
      <c r="C2" s="207"/>
      <c r="D2" s="207"/>
      <c r="E2" s="207"/>
      <c r="F2" s="207"/>
      <c r="G2" s="207"/>
      <c r="H2" s="207"/>
      <c r="I2" s="207"/>
      <c r="J2" s="207"/>
      <c r="K2" s="207"/>
      <c r="L2" s="207"/>
      <c r="M2" s="207"/>
      <c r="N2" s="207"/>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row>
    <row r="3" spans="1:107" ht="15.75" x14ac:dyDescent="0.25">
      <c r="A3" s="70"/>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row>
    <row r="4" spans="1:107" ht="15.75" x14ac:dyDescent="0.25">
      <c r="A4" s="70"/>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row>
    <row r="5" spans="1:107" ht="15.75" x14ac:dyDescent="0.25">
      <c r="A5" s="70"/>
      <c r="B5" s="230" t="s">
        <v>33</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230"/>
      <c r="BF5" s="230"/>
      <c r="BG5" s="230"/>
      <c r="BH5" s="230"/>
      <c r="BI5" s="230"/>
      <c r="BJ5" s="230"/>
      <c r="BK5" s="230"/>
      <c r="BL5" s="230"/>
      <c r="BM5" s="230"/>
      <c r="BN5" s="230"/>
      <c r="BO5" s="71"/>
      <c r="BP5" s="71"/>
      <c r="BQ5" s="71"/>
      <c r="BR5" s="71"/>
      <c r="BS5" s="71"/>
      <c r="BT5" s="71"/>
      <c r="BU5" s="193"/>
      <c r="BV5" s="193"/>
      <c r="BW5" s="193"/>
      <c r="BX5" s="193"/>
      <c r="BY5" s="72"/>
      <c r="BZ5" s="72"/>
      <c r="CA5" s="72"/>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row>
    <row r="6" spans="1:107" ht="15.75" x14ac:dyDescent="0.25">
      <c r="A6" s="70"/>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row>
    <row r="7" spans="1:107" ht="15.75" x14ac:dyDescent="0.25">
      <c r="A7" s="70"/>
      <c r="B7" s="71" t="s">
        <v>34</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t="s">
        <v>35</v>
      </c>
      <c r="BH7" s="71"/>
      <c r="BI7" s="71"/>
      <c r="BJ7" s="71"/>
      <c r="BK7" s="71"/>
      <c r="BL7" s="71"/>
      <c r="BM7" s="71"/>
      <c r="BN7" s="71"/>
      <c r="BO7" s="71"/>
      <c r="BP7" s="71"/>
      <c r="BQ7" s="71"/>
      <c r="BR7" s="218" t="s">
        <v>36</v>
      </c>
      <c r="BS7" s="219"/>
      <c r="BT7" s="219"/>
      <c r="BU7" s="220"/>
      <c r="BV7" s="71"/>
      <c r="BW7" s="71"/>
      <c r="BX7" s="71"/>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row>
    <row r="8" spans="1:107" ht="15.75" x14ac:dyDescent="0.25">
      <c r="A8" s="70"/>
      <c r="B8" s="218" t="s">
        <v>34</v>
      </c>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71"/>
      <c r="BP8" s="71"/>
      <c r="BQ8" s="71"/>
      <c r="BR8" s="71"/>
      <c r="BS8" s="71"/>
      <c r="BT8" s="71"/>
      <c r="BU8" s="71"/>
      <c r="BV8" s="71"/>
      <c r="BW8" s="71"/>
      <c r="BX8" s="71"/>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row>
    <row r="9" spans="1:107" ht="67.5" customHeight="1" x14ac:dyDescent="0.25">
      <c r="A9" s="70"/>
      <c r="B9" s="81" t="s">
        <v>37</v>
      </c>
      <c r="C9" s="82" t="s">
        <v>38</v>
      </c>
      <c r="D9" s="82" t="s">
        <v>39</v>
      </c>
      <c r="E9" s="82" t="s">
        <v>40</v>
      </c>
      <c r="F9" s="82" t="s">
        <v>41</v>
      </c>
      <c r="G9" s="82" t="s">
        <v>42</v>
      </c>
      <c r="H9" s="82" t="s">
        <v>43</v>
      </c>
      <c r="I9" s="82" t="s">
        <v>44</v>
      </c>
      <c r="J9" s="82" t="s">
        <v>45</v>
      </c>
      <c r="K9" s="82" t="s">
        <v>46</v>
      </c>
      <c r="L9" s="82" t="s">
        <v>47</v>
      </c>
      <c r="M9" s="82" t="s">
        <v>48</v>
      </c>
      <c r="N9" s="82" t="s">
        <v>49</v>
      </c>
      <c r="O9" s="82" t="s">
        <v>50</v>
      </c>
      <c r="P9" s="82" t="s">
        <v>51</v>
      </c>
      <c r="Q9" s="82" t="s">
        <v>52</v>
      </c>
      <c r="R9" s="82" t="s">
        <v>53</v>
      </c>
      <c r="S9" s="82" t="s">
        <v>54</v>
      </c>
      <c r="T9" s="82" t="s">
        <v>55</v>
      </c>
      <c r="U9" s="82" t="s">
        <v>56</v>
      </c>
      <c r="V9" s="82" t="s">
        <v>57</v>
      </c>
      <c r="W9" s="82" t="s">
        <v>58</v>
      </c>
      <c r="X9" s="82" t="s">
        <v>59</v>
      </c>
      <c r="Y9" s="82" t="s">
        <v>60</v>
      </c>
      <c r="Z9" s="82" t="s">
        <v>61</v>
      </c>
      <c r="AA9" s="82" t="s">
        <v>62</v>
      </c>
      <c r="AB9" s="82" t="s">
        <v>63</v>
      </c>
      <c r="AC9" s="82" t="s">
        <v>64</v>
      </c>
      <c r="AD9" s="82" t="s">
        <v>65</v>
      </c>
      <c r="AE9" s="82" t="s">
        <v>66</v>
      </c>
      <c r="AF9" s="82" t="s">
        <v>67</v>
      </c>
      <c r="AG9" s="82" t="s">
        <v>68</v>
      </c>
      <c r="AH9" s="82" t="s">
        <v>69</v>
      </c>
      <c r="AI9" s="82" t="s">
        <v>70</v>
      </c>
      <c r="AJ9" s="82" t="s">
        <v>71</v>
      </c>
      <c r="AK9" s="82" t="s">
        <v>72</v>
      </c>
      <c r="AL9" s="82" t="s">
        <v>73</v>
      </c>
      <c r="AM9" s="82" t="s">
        <v>74</v>
      </c>
      <c r="AN9" s="82" t="s">
        <v>75</v>
      </c>
      <c r="AO9" s="82" t="s">
        <v>76</v>
      </c>
      <c r="AP9" s="82" t="s">
        <v>77</v>
      </c>
      <c r="AQ9" s="82" t="s">
        <v>78</v>
      </c>
      <c r="AR9" s="82" t="s">
        <v>79</v>
      </c>
      <c r="AS9" s="82" t="s">
        <v>80</v>
      </c>
      <c r="AT9" s="82" t="s">
        <v>81</v>
      </c>
      <c r="AU9" s="82" t="s">
        <v>82</v>
      </c>
      <c r="AV9" s="82" t="s">
        <v>83</v>
      </c>
      <c r="AW9" s="82" t="s">
        <v>84</v>
      </c>
      <c r="AX9" s="82" t="s">
        <v>85</v>
      </c>
      <c r="AY9" s="82" t="s">
        <v>86</v>
      </c>
      <c r="AZ9" s="82" t="s">
        <v>87</v>
      </c>
      <c r="BA9" s="81" t="s">
        <v>88</v>
      </c>
      <c r="BB9" s="82" t="s">
        <v>89</v>
      </c>
      <c r="BC9" s="82" t="s">
        <v>90</v>
      </c>
      <c r="BD9" s="81" t="s">
        <v>91</v>
      </c>
      <c r="BE9" s="82" t="s">
        <v>92</v>
      </c>
      <c r="BF9" s="82" t="s">
        <v>93</v>
      </c>
      <c r="BG9" s="82" t="s">
        <v>94</v>
      </c>
      <c r="BH9" s="82" t="s">
        <v>95</v>
      </c>
      <c r="BI9" s="82" t="s">
        <v>96</v>
      </c>
      <c r="BJ9" s="82" t="s">
        <v>97</v>
      </c>
      <c r="BK9" s="82" t="s">
        <v>98</v>
      </c>
      <c r="BL9" s="82" t="s">
        <v>99</v>
      </c>
      <c r="BM9" s="82" t="s">
        <v>100</v>
      </c>
      <c r="BN9" s="82" t="s">
        <v>101</v>
      </c>
      <c r="BO9" s="71"/>
      <c r="BP9" s="71"/>
      <c r="BQ9" s="71"/>
      <c r="BR9" s="73" t="s">
        <v>102</v>
      </c>
      <c r="BS9" s="73" t="s">
        <v>103</v>
      </c>
      <c r="BT9" s="73" t="s">
        <v>104</v>
      </c>
      <c r="BU9" s="73" t="s">
        <v>105</v>
      </c>
      <c r="BV9" s="71"/>
      <c r="BW9" s="71"/>
      <c r="BX9" s="71"/>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row>
    <row r="10" spans="1:107" ht="16.5" thickBot="1" x14ac:dyDescent="0.3">
      <c r="A10" s="70"/>
      <c r="B10" s="81" t="s">
        <v>105</v>
      </c>
      <c r="C10" s="83" t="s">
        <v>106</v>
      </c>
      <c r="D10" s="83" t="s">
        <v>106</v>
      </c>
      <c r="E10" s="83" t="s">
        <v>106</v>
      </c>
      <c r="F10" s="83" t="s">
        <v>106</v>
      </c>
      <c r="G10" s="83" t="s">
        <v>106</v>
      </c>
      <c r="H10" s="83" t="s">
        <v>106</v>
      </c>
      <c r="I10" s="83" t="s">
        <v>106</v>
      </c>
      <c r="J10" s="83" t="s">
        <v>106</v>
      </c>
      <c r="K10" s="83" t="s">
        <v>106</v>
      </c>
      <c r="L10" s="83" t="s">
        <v>106</v>
      </c>
      <c r="M10" s="83" t="s">
        <v>106</v>
      </c>
      <c r="N10" s="83" t="s">
        <v>106</v>
      </c>
      <c r="O10" s="83" t="s">
        <v>106</v>
      </c>
      <c r="P10" s="83" t="s">
        <v>106</v>
      </c>
      <c r="Q10" s="83" t="s">
        <v>106</v>
      </c>
      <c r="R10" s="83" t="s">
        <v>106</v>
      </c>
      <c r="S10" s="83" t="s">
        <v>106</v>
      </c>
      <c r="T10" s="83" t="s">
        <v>106</v>
      </c>
      <c r="U10" s="83" t="s">
        <v>106</v>
      </c>
      <c r="V10" s="83" t="s">
        <v>106</v>
      </c>
      <c r="W10" s="83" t="s">
        <v>106</v>
      </c>
      <c r="X10" s="83" t="s">
        <v>106</v>
      </c>
      <c r="Y10" s="83" t="s">
        <v>106</v>
      </c>
      <c r="Z10" s="83" t="s">
        <v>106</v>
      </c>
      <c r="AA10" s="83" t="s">
        <v>106</v>
      </c>
      <c r="AB10" s="83" t="s">
        <v>106</v>
      </c>
      <c r="AC10" s="83" t="s">
        <v>106</v>
      </c>
      <c r="AD10" s="83" t="s">
        <v>106</v>
      </c>
      <c r="AE10" s="83" t="s">
        <v>106</v>
      </c>
      <c r="AF10" s="83" t="s">
        <v>106</v>
      </c>
      <c r="AG10" s="83" t="s">
        <v>106</v>
      </c>
      <c r="AH10" s="83" t="s">
        <v>106</v>
      </c>
      <c r="AI10" s="83" t="s">
        <v>106</v>
      </c>
      <c r="AJ10" s="83" t="s">
        <v>106</v>
      </c>
      <c r="AK10" s="83" t="s">
        <v>106</v>
      </c>
      <c r="AL10" s="83" t="s">
        <v>106</v>
      </c>
      <c r="AM10" s="83" t="s">
        <v>106</v>
      </c>
      <c r="AN10" s="83" t="s">
        <v>106</v>
      </c>
      <c r="AO10" s="83" t="s">
        <v>106</v>
      </c>
      <c r="AP10" s="83" t="s">
        <v>106</v>
      </c>
      <c r="AQ10" s="83" t="s">
        <v>106</v>
      </c>
      <c r="AR10" s="83" t="s">
        <v>106</v>
      </c>
      <c r="AS10" s="83" t="s">
        <v>106</v>
      </c>
      <c r="AT10" s="83" t="s">
        <v>106</v>
      </c>
      <c r="AU10" s="83" t="s">
        <v>106</v>
      </c>
      <c r="AV10" s="83" t="s">
        <v>106</v>
      </c>
      <c r="AW10" s="83" t="s">
        <v>106</v>
      </c>
      <c r="AX10" s="83" t="s">
        <v>106</v>
      </c>
      <c r="AY10" s="83" t="s">
        <v>106</v>
      </c>
      <c r="AZ10" s="83" t="s">
        <v>106</v>
      </c>
      <c r="BA10" s="83" t="s">
        <v>106</v>
      </c>
      <c r="BB10" s="83" t="s">
        <v>106</v>
      </c>
      <c r="BC10" s="83" t="s">
        <v>106</v>
      </c>
      <c r="BD10" s="83" t="s">
        <v>106</v>
      </c>
      <c r="BE10" s="83" t="s">
        <v>106</v>
      </c>
      <c r="BF10" s="83" t="s">
        <v>106</v>
      </c>
      <c r="BG10" s="83" t="s">
        <v>106</v>
      </c>
      <c r="BH10" s="83" t="s">
        <v>107</v>
      </c>
      <c r="BI10" s="83" t="s">
        <v>107</v>
      </c>
      <c r="BJ10" s="83" t="s">
        <v>107</v>
      </c>
      <c r="BK10" s="83" t="s">
        <v>107</v>
      </c>
      <c r="BL10" s="83" t="s">
        <v>107</v>
      </c>
      <c r="BM10" s="83" t="s">
        <v>107</v>
      </c>
      <c r="BN10" s="83" t="s">
        <v>107</v>
      </c>
      <c r="BO10" s="71"/>
      <c r="BP10" s="71"/>
      <c r="BQ10" s="71"/>
      <c r="BR10" s="216" t="s">
        <v>31</v>
      </c>
      <c r="BS10" s="216" t="s">
        <v>108</v>
      </c>
      <c r="BT10" s="221">
        <f>BF24</f>
        <v>56089116.059999995</v>
      </c>
      <c r="BU10" s="216" t="s">
        <v>109</v>
      </c>
      <c r="BV10" s="71"/>
      <c r="BW10" s="71"/>
      <c r="BX10" s="71"/>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row>
    <row r="11" spans="1:107" ht="15.75" x14ac:dyDescent="0.25">
      <c r="A11" s="70"/>
      <c r="B11" s="78" t="s">
        <v>110</v>
      </c>
      <c r="C11" s="84">
        <v>100320</v>
      </c>
      <c r="D11" s="85">
        <v>30752</v>
      </c>
      <c r="E11" s="85">
        <v>28936</v>
      </c>
      <c r="F11" s="89">
        <v>12320</v>
      </c>
      <c r="G11" s="145">
        <v>29935</v>
      </c>
      <c r="H11" s="86">
        <v>26330</v>
      </c>
      <c r="I11" s="89">
        <v>22907</v>
      </c>
      <c r="J11" s="89">
        <v>18208</v>
      </c>
      <c r="K11" s="146">
        <v>24471</v>
      </c>
      <c r="L11" s="145">
        <v>18816</v>
      </c>
      <c r="M11" s="147">
        <v>41232</v>
      </c>
      <c r="N11" s="89">
        <v>30215</v>
      </c>
      <c r="O11" s="148">
        <v>22693</v>
      </c>
      <c r="P11" s="89">
        <v>96000</v>
      </c>
      <c r="Q11" s="149">
        <v>109340</v>
      </c>
      <c r="R11" s="89">
        <v>81504</v>
      </c>
      <c r="S11" s="149">
        <v>187654</v>
      </c>
      <c r="T11" s="149">
        <v>33363</v>
      </c>
      <c r="U11" s="134">
        <v>98980</v>
      </c>
      <c r="V11" s="145">
        <v>72716</v>
      </c>
      <c r="W11" s="149">
        <v>43440</v>
      </c>
      <c r="X11" s="89">
        <v>70905</v>
      </c>
      <c r="Y11" s="149">
        <v>47838</v>
      </c>
      <c r="Z11" s="145">
        <v>83706</v>
      </c>
      <c r="AA11" s="89">
        <v>51870</v>
      </c>
      <c r="AB11" s="149">
        <v>35196</v>
      </c>
      <c r="AC11" s="145">
        <v>61600</v>
      </c>
      <c r="AD11" s="89">
        <v>34406</v>
      </c>
      <c r="AE11" s="87">
        <v>46760</v>
      </c>
      <c r="AF11" s="88">
        <v>82999</v>
      </c>
      <c r="AG11" s="145">
        <v>52881</v>
      </c>
      <c r="AH11" s="149">
        <v>74760</v>
      </c>
      <c r="AI11" s="89">
        <v>38880</v>
      </c>
      <c r="AJ11" s="89">
        <v>64890</v>
      </c>
      <c r="AK11" s="89">
        <v>45276</v>
      </c>
      <c r="AL11" s="145">
        <v>49644</v>
      </c>
      <c r="AM11" s="145">
        <v>46865</v>
      </c>
      <c r="AN11" s="89">
        <v>50504</v>
      </c>
      <c r="AO11" s="89">
        <v>73672</v>
      </c>
      <c r="AP11" s="145">
        <v>30249</v>
      </c>
      <c r="AQ11" s="89">
        <v>32641</v>
      </c>
      <c r="AR11" s="89">
        <v>67760</v>
      </c>
      <c r="AS11" s="145">
        <v>39080</v>
      </c>
      <c r="AT11" s="149">
        <v>55597</v>
      </c>
      <c r="AU11" s="89">
        <v>26620</v>
      </c>
      <c r="AV11" s="145">
        <v>47259</v>
      </c>
      <c r="AW11" s="149">
        <v>55456</v>
      </c>
      <c r="AX11" s="145">
        <v>22150</v>
      </c>
      <c r="AY11" s="84">
        <v>50400</v>
      </c>
      <c r="AZ11" s="90">
        <v>23744</v>
      </c>
      <c r="BA11" s="90">
        <v>38096</v>
      </c>
      <c r="BB11" s="90">
        <v>99400</v>
      </c>
      <c r="BC11" s="149">
        <v>48090</v>
      </c>
      <c r="BD11" s="91">
        <v>57869</v>
      </c>
      <c r="BE11" s="92">
        <v>56849</v>
      </c>
      <c r="BF11" s="93">
        <v>108217</v>
      </c>
      <c r="BG11" s="149">
        <v>47060</v>
      </c>
      <c r="BH11" s="92">
        <v>64455</v>
      </c>
      <c r="BI11" s="84">
        <v>68144</v>
      </c>
      <c r="BJ11" s="90">
        <v>20443</v>
      </c>
      <c r="BK11" s="78">
        <v>33402</v>
      </c>
      <c r="BL11" s="94">
        <v>168316</v>
      </c>
      <c r="BM11" s="89">
        <v>55613</v>
      </c>
      <c r="BN11" s="95">
        <v>91280</v>
      </c>
      <c r="BO11" s="71"/>
      <c r="BP11" s="71"/>
      <c r="BQ11" s="71"/>
      <c r="BR11" s="217"/>
      <c r="BS11" s="217"/>
      <c r="BT11" s="222"/>
      <c r="BU11" s="217"/>
      <c r="BV11" s="71"/>
      <c r="BW11" s="71"/>
      <c r="BX11" s="71"/>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row>
    <row r="12" spans="1:107" ht="15.75" x14ac:dyDescent="0.25">
      <c r="A12" s="70"/>
      <c r="B12" s="78" t="s">
        <v>111</v>
      </c>
      <c r="C12" s="84">
        <v>99360</v>
      </c>
      <c r="D12" s="85">
        <v>30288</v>
      </c>
      <c r="E12" s="85">
        <v>28264</v>
      </c>
      <c r="F12" s="89">
        <v>14169</v>
      </c>
      <c r="G12" s="145">
        <v>29730</v>
      </c>
      <c r="H12" s="85">
        <v>26064</v>
      </c>
      <c r="I12" s="89">
        <v>24472</v>
      </c>
      <c r="J12" s="89">
        <v>17609</v>
      </c>
      <c r="K12" s="146">
        <v>21328</v>
      </c>
      <c r="L12" s="145">
        <v>17397</v>
      </c>
      <c r="M12" s="147">
        <v>36880</v>
      </c>
      <c r="N12" s="89">
        <v>29526</v>
      </c>
      <c r="O12" s="148">
        <v>19540</v>
      </c>
      <c r="P12" s="89">
        <v>91134</v>
      </c>
      <c r="Q12" s="149">
        <v>119665</v>
      </c>
      <c r="R12" s="89">
        <v>85568</v>
      </c>
      <c r="S12" s="149">
        <v>205769</v>
      </c>
      <c r="T12" s="149">
        <v>30297</v>
      </c>
      <c r="U12" s="134">
        <v>65520</v>
      </c>
      <c r="V12" s="145">
        <v>69857</v>
      </c>
      <c r="W12" s="149">
        <v>38760</v>
      </c>
      <c r="X12" s="89">
        <v>70965</v>
      </c>
      <c r="Y12" s="149">
        <v>45780</v>
      </c>
      <c r="Z12" s="145">
        <v>77857</v>
      </c>
      <c r="AA12" s="89">
        <v>74130</v>
      </c>
      <c r="AB12" s="149">
        <v>33768</v>
      </c>
      <c r="AC12" s="145">
        <v>61569</v>
      </c>
      <c r="AD12" s="89">
        <v>36962</v>
      </c>
      <c r="AE12" s="87">
        <v>44870</v>
      </c>
      <c r="AF12" s="88">
        <v>80500</v>
      </c>
      <c r="AG12" s="145">
        <v>58505</v>
      </c>
      <c r="AH12" s="149">
        <v>87120</v>
      </c>
      <c r="AI12" s="89">
        <v>32160</v>
      </c>
      <c r="AJ12" s="89">
        <v>68670</v>
      </c>
      <c r="AK12" s="89">
        <v>51901</v>
      </c>
      <c r="AL12" s="145">
        <v>42150</v>
      </c>
      <c r="AM12" s="145">
        <v>43950</v>
      </c>
      <c r="AN12" s="150">
        <v>70607</v>
      </c>
      <c r="AO12" s="89">
        <v>66722</v>
      </c>
      <c r="AP12" s="145">
        <v>27916</v>
      </c>
      <c r="AQ12" s="89">
        <v>29440</v>
      </c>
      <c r="AR12" s="89">
        <v>57470</v>
      </c>
      <c r="AS12" s="145">
        <v>36347</v>
      </c>
      <c r="AT12" s="149">
        <v>52560</v>
      </c>
      <c r="AU12" s="87">
        <v>31738</v>
      </c>
      <c r="AV12" s="145">
        <v>30303</v>
      </c>
      <c r="AW12" s="149">
        <v>47808</v>
      </c>
      <c r="AX12" s="89">
        <v>27779</v>
      </c>
      <c r="AY12" s="84">
        <v>44</v>
      </c>
      <c r="AZ12" s="90">
        <v>21704</v>
      </c>
      <c r="BA12" s="90">
        <v>35745</v>
      </c>
      <c r="BB12" s="90">
        <v>97440</v>
      </c>
      <c r="BC12" s="149">
        <v>44660</v>
      </c>
      <c r="BD12" s="91">
        <v>53200</v>
      </c>
      <c r="BE12" s="92">
        <v>51762</v>
      </c>
      <c r="BF12" s="93">
        <v>108072</v>
      </c>
      <c r="BG12" s="149">
        <v>46260</v>
      </c>
      <c r="BH12" s="92">
        <v>58933</v>
      </c>
      <c r="BI12" s="84">
        <v>60256</v>
      </c>
      <c r="BJ12" s="90">
        <v>18141</v>
      </c>
      <c r="BK12" s="78">
        <v>34673</v>
      </c>
      <c r="BL12" s="94">
        <v>202083</v>
      </c>
      <c r="BM12" s="89">
        <v>48640</v>
      </c>
      <c r="BN12" s="95">
        <v>89320</v>
      </c>
      <c r="BO12" s="71"/>
      <c r="BP12" s="71"/>
      <c r="BQ12" s="71"/>
      <c r="BR12" s="216" t="s">
        <v>22</v>
      </c>
      <c r="BS12" s="216" t="s">
        <v>112</v>
      </c>
      <c r="BT12" s="221">
        <f>BF44</f>
        <v>3801874.7304069996</v>
      </c>
      <c r="BU12" s="216" t="s">
        <v>113</v>
      </c>
      <c r="BV12" s="71"/>
      <c r="BW12" s="71"/>
      <c r="BX12" s="71"/>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row>
    <row r="13" spans="1:107" ht="15.75" x14ac:dyDescent="0.25">
      <c r="A13" s="70"/>
      <c r="B13" s="78" t="s">
        <v>114</v>
      </c>
      <c r="C13" s="84">
        <v>123382</v>
      </c>
      <c r="D13" s="85">
        <v>37472</v>
      </c>
      <c r="E13" s="85">
        <v>33539</v>
      </c>
      <c r="F13" s="89">
        <v>21487.99</v>
      </c>
      <c r="G13" s="151"/>
      <c r="H13" s="85">
        <v>29904</v>
      </c>
      <c r="I13" s="89">
        <v>32660</v>
      </c>
      <c r="J13" s="89">
        <v>21616</v>
      </c>
      <c r="K13" s="146">
        <v>26038</v>
      </c>
      <c r="L13" s="145">
        <v>20646</v>
      </c>
      <c r="M13" s="147">
        <v>36337</v>
      </c>
      <c r="N13" s="89">
        <v>33334</v>
      </c>
      <c r="O13" s="148">
        <v>21531.200000000001</v>
      </c>
      <c r="P13" s="89">
        <v>79266</v>
      </c>
      <c r="Q13" s="149">
        <v>164102</v>
      </c>
      <c r="R13" s="89">
        <v>101142</v>
      </c>
      <c r="S13" s="149">
        <v>242353</v>
      </c>
      <c r="T13" s="149">
        <v>34573</v>
      </c>
      <c r="U13" s="134">
        <v>64260</v>
      </c>
      <c r="V13" s="145">
        <v>88788</v>
      </c>
      <c r="W13" s="149">
        <v>42987</v>
      </c>
      <c r="X13" s="89">
        <v>82335</v>
      </c>
      <c r="Y13" s="149">
        <v>54012</v>
      </c>
      <c r="Z13" s="145">
        <v>93253</v>
      </c>
      <c r="AA13" s="89">
        <v>103180</v>
      </c>
      <c r="AB13" s="149">
        <v>43162</v>
      </c>
      <c r="AC13" s="145">
        <v>80325</v>
      </c>
      <c r="AD13" s="89">
        <v>64244</v>
      </c>
      <c r="AE13" s="87">
        <v>56000</v>
      </c>
      <c r="AF13" s="96">
        <v>104300</v>
      </c>
      <c r="AG13" s="145">
        <v>74188</v>
      </c>
      <c r="AH13" s="149">
        <v>116520</v>
      </c>
      <c r="AI13" s="89">
        <v>41766</v>
      </c>
      <c r="AJ13" s="89">
        <v>87360</v>
      </c>
      <c r="AK13" s="89">
        <v>67212</v>
      </c>
      <c r="AL13" s="145">
        <v>46453</v>
      </c>
      <c r="AM13" s="145">
        <v>49875</v>
      </c>
      <c r="AN13" s="150">
        <v>78553</v>
      </c>
      <c r="AO13" s="89">
        <v>84669</v>
      </c>
      <c r="AP13" s="145">
        <v>36572</v>
      </c>
      <c r="AQ13" s="89">
        <v>32614</v>
      </c>
      <c r="AR13" s="89">
        <v>74690</v>
      </c>
      <c r="AS13" s="145">
        <v>40432</v>
      </c>
      <c r="AT13" s="149">
        <v>59049</v>
      </c>
      <c r="AU13" s="89">
        <v>54640</v>
      </c>
      <c r="AV13" s="145">
        <v>44580</v>
      </c>
      <c r="AW13" s="149">
        <v>65776</v>
      </c>
      <c r="AX13" s="89">
        <v>34156</v>
      </c>
      <c r="AY13" s="84">
        <v>51660</v>
      </c>
      <c r="AZ13" s="90">
        <v>39216</v>
      </c>
      <c r="BA13" s="90">
        <v>44061</v>
      </c>
      <c r="BB13" s="90">
        <v>121800</v>
      </c>
      <c r="BC13" s="149">
        <v>53200</v>
      </c>
      <c r="BD13" s="91">
        <v>68866</v>
      </c>
      <c r="BE13" s="92">
        <v>56510</v>
      </c>
      <c r="BF13" s="93">
        <v>130008</v>
      </c>
      <c r="BG13" s="149">
        <v>58920</v>
      </c>
      <c r="BH13" s="92">
        <v>72311</v>
      </c>
      <c r="BI13" s="84">
        <v>72416</v>
      </c>
      <c r="BJ13" s="90">
        <v>28813</v>
      </c>
      <c r="BK13" s="78">
        <v>38290</v>
      </c>
      <c r="BL13" s="94">
        <v>235358</v>
      </c>
      <c r="BM13" s="89">
        <v>59040</v>
      </c>
      <c r="BN13" s="95">
        <v>98560</v>
      </c>
      <c r="BO13" s="71"/>
      <c r="BP13" s="71"/>
      <c r="BQ13" s="71"/>
      <c r="BR13" s="217"/>
      <c r="BS13" s="217"/>
      <c r="BT13" s="222"/>
      <c r="BU13" s="217"/>
      <c r="BV13" s="71"/>
      <c r="BW13" s="71"/>
      <c r="BX13" s="71"/>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row>
    <row r="14" spans="1:107" ht="15.75" x14ac:dyDescent="0.25">
      <c r="A14" s="70"/>
      <c r="B14" s="78" t="s">
        <v>115</v>
      </c>
      <c r="C14" s="84">
        <v>113845</v>
      </c>
      <c r="D14" s="85">
        <v>40816</v>
      </c>
      <c r="E14" s="85">
        <v>34539</v>
      </c>
      <c r="F14" s="89">
        <v>23986</v>
      </c>
      <c r="G14" s="151"/>
      <c r="H14" s="85">
        <v>28672</v>
      </c>
      <c r="I14" s="89">
        <v>40041</v>
      </c>
      <c r="J14" s="89">
        <v>21204</v>
      </c>
      <c r="K14" s="146">
        <v>27459</v>
      </c>
      <c r="L14" s="145">
        <v>22573</v>
      </c>
      <c r="M14" s="147">
        <v>41250</v>
      </c>
      <c r="N14" s="89">
        <v>33647</v>
      </c>
      <c r="O14" s="148">
        <v>22303.9</v>
      </c>
      <c r="P14" s="89">
        <v>154332</v>
      </c>
      <c r="Q14" s="149">
        <v>157010</v>
      </c>
      <c r="R14" s="89">
        <v>91152</v>
      </c>
      <c r="S14" s="149">
        <v>244922</v>
      </c>
      <c r="T14" s="149">
        <v>38472</v>
      </c>
      <c r="U14" s="134">
        <v>69930</v>
      </c>
      <c r="V14" s="145">
        <v>82174</v>
      </c>
      <c r="W14" s="149">
        <v>7775</v>
      </c>
      <c r="X14" s="89">
        <v>83255</v>
      </c>
      <c r="Y14" s="149">
        <v>56014</v>
      </c>
      <c r="Z14" s="145">
        <v>92501</v>
      </c>
      <c r="AA14" s="89">
        <v>104300</v>
      </c>
      <c r="AB14" s="149">
        <v>50596</v>
      </c>
      <c r="AC14" s="145">
        <v>90825</v>
      </c>
      <c r="AD14" s="89">
        <v>63604</v>
      </c>
      <c r="AE14" s="87">
        <v>62860</v>
      </c>
      <c r="AF14" s="96">
        <v>108869</v>
      </c>
      <c r="AG14" s="145">
        <v>86921</v>
      </c>
      <c r="AH14" s="149">
        <v>127451</v>
      </c>
      <c r="AI14" s="89">
        <v>41760</v>
      </c>
      <c r="AJ14" s="89">
        <v>99400</v>
      </c>
      <c r="AK14" s="89">
        <v>68551</v>
      </c>
      <c r="AL14" s="145">
        <v>47012</v>
      </c>
      <c r="AM14" s="145">
        <v>52990</v>
      </c>
      <c r="AN14" s="150">
        <v>85279</v>
      </c>
      <c r="AO14" s="89">
        <v>90037</v>
      </c>
      <c r="AP14" s="145">
        <v>38876</v>
      </c>
      <c r="AQ14" s="89">
        <v>31417</v>
      </c>
      <c r="AR14" s="89">
        <v>86940</v>
      </c>
      <c r="AS14" s="145">
        <v>48720</v>
      </c>
      <c r="AT14" s="149">
        <v>59734</v>
      </c>
      <c r="AU14" s="89">
        <v>60584</v>
      </c>
      <c r="AV14" s="145">
        <v>56215</v>
      </c>
      <c r="AW14" s="149">
        <v>68000</v>
      </c>
      <c r="AX14" s="89">
        <v>39505</v>
      </c>
      <c r="AY14" s="84">
        <v>54880</v>
      </c>
      <c r="AZ14" s="90">
        <v>42544</v>
      </c>
      <c r="BA14" s="90">
        <v>44513</v>
      </c>
      <c r="BB14" s="90">
        <v>122290</v>
      </c>
      <c r="BC14" s="149">
        <v>55020</v>
      </c>
      <c r="BD14" s="91">
        <v>68866</v>
      </c>
      <c r="BE14" s="92">
        <v>53320</v>
      </c>
      <c r="BF14" s="93">
        <v>147965</v>
      </c>
      <c r="BG14" s="149">
        <v>61620</v>
      </c>
      <c r="BH14" s="92">
        <v>77457</v>
      </c>
      <c r="BI14" s="84">
        <v>65808</v>
      </c>
      <c r="BJ14" s="90">
        <v>35622</v>
      </c>
      <c r="BK14" s="78">
        <v>41853</v>
      </c>
      <c r="BL14" s="94">
        <v>250698</v>
      </c>
      <c r="BM14" s="89">
        <v>58480</v>
      </c>
      <c r="BN14" s="95">
        <v>101185</v>
      </c>
      <c r="BO14" s="71"/>
      <c r="BP14" s="71"/>
      <c r="BQ14" s="71"/>
      <c r="BR14" s="223" t="s">
        <v>23</v>
      </c>
      <c r="BS14" s="223" t="s">
        <v>116</v>
      </c>
      <c r="BT14" s="221">
        <f>BF65</f>
        <v>1357558.3259000001</v>
      </c>
      <c r="BU14" s="216" t="s">
        <v>117</v>
      </c>
      <c r="BV14" s="71"/>
      <c r="BW14" s="71"/>
      <c r="BX14" s="71"/>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row>
    <row r="15" spans="1:107" ht="15.75" x14ac:dyDescent="0.25">
      <c r="A15" s="70"/>
      <c r="B15" s="78" t="s">
        <v>118</v>
      </c>
      <c r="C15" s="84">
        <v>13995</v>
      </c>
      <c r="D15" s="87">
        <v>46080</v>
      </c>
      <c r="E15" s="85">
        <v>39946</v>
      </c>
      <c r="F15" s="89">
        <v>30663</v>
      </c>
      <c r="G15" s="151"/>
      <c r="H15" s="85">
        <v>37832</v>
      </c>
      <c r="I15" s="89">
        <v>43589</v>
      </c>
      <c r="J15" s="89">
        <v>23054</v>
      </c>
      <c r="K15" s="146">
        <v>36411</v>
      </c>
      <c r="L15" s="145">
        <v>24001</v>
      </c>
      <c r="M15" s="147">
        <v>35987</v>
      </c>
      <c r="N15" s="89">
        <v>37484</v>
      </c>
      <c r="O15" s="147">
        <v>24211.8</v>
      </c>
      <c r="P15" s="89">
        <v>149856</v>
      </c>
      <c r="Q15" s="89">
        <v>189350</v>
      </c>
      <c r="R15" s="89">
        <v>101685</v>
      </c>
      <c r="S15" s="89">
        <v>341771</v>
      </c>
      <c r="T15" s="89">
        <v>49859</v>
      </c>
      <c r="U15" s="134">
        <v>83930</v>
      </c>
      <c r="V15" s="145">
        <v>93212</v>
      </c>
      <c r="W15" s="89">
        <v>118080</v>
      </c>
      <c r="X15" s="89">
        <v>98165</v>
      </c>
      <c r="Y15" s="89">
        <v>63294</v>
      </c>
      <c r="Z15" s="145">
        <v>92081</v>
      </c>
      <c r="AA15" s="89">
        <v>121170</v>
      </c>
      <c r="AB15" s="89">
        <v>61026</v>
      </c>
      <c r="AC15" s="145">
        <v>112700</v>
      </c>
      <c r="AD15" s="89">
        <v>91024</v>
      </c>
      <c r="AE15" s="87">
        <v>67620</v>
      </c>
      <c r="AF15" s="96">
        <v>129276</v>
      </c>
      <c r="AG15" s="145">
        <v>112366</v>
      </c>
      <c r="AH15" s="89">
        <v>149520</v>
      </c>
      <c r="AI15" s="89">
        <v>47040</v>
      </c>
      <c r="AJ15" s="89">
        <v>122990</v>
      </c>
      <c r="AK15" s="89">
        <v>72885</v>
      </c>
      <c r="AL15" s="145">
        <v>54400</v>
      </c>
      <c r="AM15" s="145">
        <v>55405</v>
      </c>
      <c r="AN15" s="150">
        <v>95804</v>
      </c>
      <c r="AO15" s="89">
        <v>115975</v>
      </c>
      <c r="AP15" s="145">
        <v>51275</v>
      </c>
      <c r="AQ15" s="89">
        <v>32509</v>
      </c>
      <c r="AR15" s="89">
        <v>116060</v>
      </c>
      <c r="AS15" s="145">
        <v>56560</v>
      </c>
      <c r="AT15" s="150">
        <v>67340</v>
      </c>
      <c r="AU15" s="89">
        <v>60578.239999999998</v>
      </c>
      <c r="AV15" s="145">
        <v>72568</v>
      </c>
      <c r="AW15" s="149">
        <v>74672</v>
      </c>
      <c r="AX15" s="89">
        <v>59710</v>
      </c>
      <c r="AY15" s="84">
        <v>58380</v>
      </c>
      <c r="AZ15" s="90">
        <v>49936</v>
      </c>
      <c r="BA15" s="90">
        <v>53219</v>
      </c>
      <c r="BB15" s="90">
        <v>135660</v>
      </c>
      <c r="BC15" s="146">
        <v>67620</v>
      </c>
      <c r="BD15" s="91">
        <v>79730</v>
      </c>
      <c r="BE15" s="92">
        <v>55028</v>
      </c>
      <c r="BF15" s="93">
        <v>182917</v>
      </c>
      <c r="BG15" s="89">
        <v>69620</v>
      </c>
      <c r="BH15" s="92">
        <v>89670</v>
      </c>
      <c r="BI15" s="84">
        <v>67840</v>
      </c>
      <c r="BJ15" s="90">
        <v>36312</v>
      </c>
      <c r="BK15" s="78">
        <v>43295</v>
      </c>
      <c r="BL15" s="94">
        <v>288786</v>
      </c>
      <c r="BM15" s="89">
        <v>60775</v>
      </c>
      <c r="BN15" s="95">
        <v>105945</v>
      </c>
      <c r="BO15" s="71"/>
      <c r="BP15" s="71"/>
      <c r="BQ15" s="71"/>
      <c r="BR15" s="217"/>
      <c r="BS15" s="217"/>
      <c r="BT15" s="222"/>
      <c r="BU15" s="217"/>
      <c r="BV15" s="71"/>
      <c r="BW15" s="71"/>
      <c r="BX15" s="71"/>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row>
    <row r="16" spans="1:107" ht="15.75" x14ac:dyDescent="0.25">
      <c r="A16" s="70"/>
      <c r="B16" s="78" t="s">
        <v>119</v>
      </c>
      <c r="C16" s="84">
        <v>140160</v>
      </c>
      <c r="D16" s="87">
        <v>51584</v>
      </c>
      <c r="E16" s="85">
        <v>35357</v>
      </c>
      <c r="F16" s="89">
        <v>35264</v>
      </c>
      <c r="G16" s="151"/>
      <c r="H16" s="85">
        <v>35344</v>
      </c>
      <c r="I16" s="89">
        <v>47120</v>
      </c>
      <c r="J16" s="89">
        <v>21617</v>
      </c>
      <c r="K16" s="146">
        <v>32640</v>
      </c>
      <c r="L16" s="145">
        <v>21859</v>
      </c>
      <c r="M16" s="147">
        <v>31144</v>
      </c>
      <c r="N16" s="89">
        <v>36278</v>
      </c>
      <c r="O16" s="147">
        <v>21396.799999999999</v>
      </c>
      <c r="P16" s="89">
        <v>129600</v>
      </c>
      <c r="Q16" s="89">
        <v>246610</v>
      </c>
      <c r="R16" s="89">
        <v>100257</v>
      </c>
      <c r="S16" s="89">
        <v>371924</v>
      </c>
      <c r="T16" s="89">
        <v>46853</v>
      </c>
      <c r="U16" s="134">
        <v>122150</v>
      </c>
      <c r="V16" s="145">
        <v>108248</v>
      </c>
      <c r="W16" s="89">
        <v>88560</v>
      </c>
      <c r="X16" s="89">
        <v>75185</v>
      </c>
      <c r="Y16" s="89">
        <v>65044</v>
      </c>
      <c r="Z16" s="145">
        <v>84466</v>
      </c>
      <c r="AA16" s="89">
        <v>165410</v>
      </c>
      <c r="AB16" s="89">
        <v>54404</v>
      </c>
      <c r="AC16" s="145">
        <v>144550</v>
      </c>
      <c r="AD16" s="89">
        <v>75968</v>
      </c>
      <c r="AE16" s="87">
        <v>82320</v>
      </c>
      <c r="AF16" s="96">
        <v>115911</v>
      </c>
      <c r="AG16" s="145">
        <v>125676</v>
      </c>
      <c r="AH16" s="89">
        <v>167640</v>
      </c>
      <c r="AI16" s="89">
        <v>50270</v>
      </c>
      <c r="AJ16" s="89">
        <v>139370</v>
      </c>
      <c r="AK16" s="89">
        <v>59785</v>
      </c>
      <c r="AL16" s="145">
        <v>52128</v>
      </c>
      <c r="AM16" s="145">
        <v>49785</v>
      </c>
      <c r="AN16" s="150">
        <v>92988</v>
      </c>
      <c r="AO16" s="89">
        <v>109545</v>
      </c>
      <c r="AP16" s="145">
        <v>55246</v>
      </c>
      <c r="AQ16" s="89">
        <v>40940</v>
      </c>
      <c r="AR16" s="89">
        <v>125300</v>
      </c>
      <c r="AS16" s="145">
        <v>49700</v>
      </c>
      <c r="AT16" s="150">
        <v>62825</v>
      </c>
      <c r="AU16" s="89">
        <v>87434</v>
      </c>
      <c r="AV16" s="145">
        <v>60347</v>
      </c>
      <c r="AW16" s="149">
        <v>80304</v>
      </c>
      <c r="AX16" s="89">
        <v>66041</v>
      </c>
      <c r="AY16" s="84">
        <v>56287</v>
      </c>
      <c r="AZ16" s="90">
        <v>77696</v>
      </c>
      <c r="BA16" s="90">
        <v>55786</v>
      </c>
      <c r="BB16" s="90">
        <v>154490</v>
      </c>
      <c r="BC16" s="146">
        <v>64050</v>
      </c>
      <c r="BD16" s="91">
        <v>81970</v>
      </c>
      <c r="BE16" s="92">
        <v>54248</v>
      </c>
      <c r="BF16" s="93">
        <v>157194</v>
      </c>
      <c r="BG16" s="89">
        <v>71440</v>
      </c>
      <c r="BH16" s="92">
        <v>97605</v>
      </c>
      <c r="BI16" s="84">
        <v>72000</v>
      </c>
      <c r="BJ16" s="90">
        <v>34837</v>
      </c>
      <c r="BK16" s="78">
        <v>36692</v>
      </c>
      <c r="BL16" s="94">
        <v>291246</v>
      </c>
      <c r="BM16" s="89">
        <v>57220</v>
      </c>
      <c r="BN16" s="95">
        <v>95095</v>
      </c>
      <c r="BO16" s="71"/>
      <c r="BP16" s="71"/>
      <c r="BQ16" s="71"/>
      <c r="BR16" s="216" t="s">
        <v>25</v>
      </c>
      <c r="BS16" s="223" t="s">
        <v>120</v>
      </c>
      <c r="BT16" s="221">
        <f>BF86</f>
        <v>10</v>
      </c>
      <c r="BU16" s="216" t="s">
        <v>113</v>
      </c>
      <c r="BV16" s="71"/>
      <c r="BW16" s="71"/>
      <c r="BX16" s="71"/>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row>
    <row r="17" spans="1:107" ht="15.75" x14ac:dyDescent="0.25">
      <c r="A17" s="70"/>
      <c r="B17" s="78" t="s">
        <v>121</v>
      </c>
      <c r="C17" s="84">
        <v>133440</v>
      </c>
      <c r="D17" s="87">
        <v>49216</v>
      </c>
      <c r="E17" s="87">
        <v>34672</v>
      </c>
      <c r="F17" s="89">
        <v>32342</v>
      </c>
      <c r="G17" s="151"/>
      <c r="H17" s="85">
        <v>38576</v>
      </c>
      <c r="I17" s="89">
        <v>42580</v>
      </c>
      <c r="J17" s="89">
        <v>19798</v>
      </c>
      <c r="K17" s="146">
        <v>32480</v>
      </c>
      <c r="L17" s="145">
        <v>19477</v>
      </c>
      <c r="M17" s="147">
        <v>45730</v>
      </c>
      <c r="N17" s="89">
        <v>34392</v>
      </c>
      <c r="O17" s="147">
        <v>19341.099999999999</v>
      </c>
      <c r="P17" s="89">
        <v>124800</v>
      </c>
      <c r="Q17" s="89">
        <v>243590</v>
      </c>
      <c r="R17" s="89">
        <v>102624</v>
      </c>
      <c r="S17" s="89">
        <v>352403</v>
      </c>
      <c r="T17" s="89">
        <v>38756</v>
      </c>
      <c r="U17" s="134">
        <v>120820</v>
      </c>
      <c r="V17" s="145">
        <v>119294</v>
      </c>
      <c r="W17" s="89">
        <v>79440</v>
      </c>
      <c r="X17" s="89">
        <v>85750</v>
      </c>
      <c r="Y17" s="89">
        <v>68432</v>
      </c>
      <c r="Z17" s="145">
        <v>74887</v>
      </c>
      <c r="AA17" s="89">
        <v>188300</v>
      </c>
      <c r="AB17" s="89">
        <v>47852</v>
      </c>
      <c r="AC17" s="145">
        <v>178150</v>
      </c>
      <c r="AD17" s="89">
        <v>109442</v>
      </c>
      <c r="AE17" s="87">
        <v>102200</v>
      </c>
      <c r="AF17" s="96">
        <v>108491</v>
      </c>
      <c r="AG17" s="145">
        <v>126399</v>
      </c>
      <c r="AH17" s="89">
        <v>154560</v>
      </c>
      <c r="AI17" s="89">
        <v>43941</v>
      </c>
      <c r="AJ17" s="89">
        <v>143570</v>
      </c>
      <c r="AK17" s="89">
        <v>65049</v>
      </c>
      <c r="AL17" s="145">
        <v>49330</v>
      </c>
      <c r="AM17" s="145">
        <v>46655</v>
      </c>
      <c r="AN17" s="150">
        <v>110975</v>
      </c>
      <c r="AO17" s="89">
        <v>98528</v>
      </c>
      <c r="AP17" s="145">
        <v>53129</v>
      </c>
      <c r="AQ17" s="89">
        <v>33480</v>
      </c>
      <c r="AR17" s="89">
        <v>125020</v>
      </c>
      <c r="AS17" s="145">
        <v>49602</v>
      </c>
      <c r="AT17" s="150">
        <v>64893</v>
      </c>
      <c r="AU17" s="89">
        <v>110895</v>
      </c>
      <c r="AV17" s="145">
        <v>47610</v>
      </c>
      <c r="AW17" s="149">
        <v>98160</v>
      </c>
      <c r="AX17" s="89">
        <v>66129</v>
      </c>
      <c r="AY17" s="84">
        <v>53967</v>
      </c>
      <c r="AZ17" s="90">
        <v>83456</v>
      </c>
      <c r="BA17" s="90">
        <v>53808</v>
      </c>
      <c r="BB17" s="90">
        <v>171010</v>
      </c>
      <c r="BC17" s="146">
        <v>59080</v>
      </c>
      <c r="BD17" s="91">
        <v>84383</v>
      </c>
      <c r="BE17" s="92">
        <v>58635</v>
      </c>
      <c r="BF17" s="93">
        <v>171731</v>
      </c>
      <c r="BG17" s="89">
        <v>64050</v>
      </c>
      <c r="BH17" s="92">
        <v>92677</v>
      </c>
      <c r="BI17" s="84">
        <v>100160</v>
      </c>
      <c r="BJ17" s="90">
        <v>33956</v>
      </c>
      <c r="BK17" s="78">
        <v>44487</v>
      </c>
      <c r="BL17" s="94">
        <v>296285</v>
      </c>
      <c r="BM17" s="89">
        <v>60789</v>
      </c>
      <c r="BN17" s="95">
        <v>97160</v>
      </c>
      <c r="BO17" s="71"/>
      <c r="BP17" s="71"/>
      <c r="BQ17" s="71"/>
      <c r="BR17" s="217"/>
      <c r="BS17" s="217"/>
      <c r="BT17" s="222"/>
      <c r="BU17" s="217"/>
      <c r="BV17" s="71"/>
      <c r="BW17" s="71"/>
      <c r="BX17" s="71"/>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row>
    <row r="18" spans="1:107" ht="15.75" x14ac:dyDescent="0.25">
      <c r="A18" s="70"/>
      <c r="B18" s="78" t="s">
        <v>122</v>
      </c>
      <c r="C18" s="97">
        <v>143760</v>
      </c>
      <c r="D18" s="87">
        <v>53360</v>
      </c>
      <c r="E18" s="87">
        <v>33791</v>
      </c>
      <c r="F18" s="152">
        <v>31567</v>
      </c>
      <c r="G18" s="153"/>
      <c r="H18" s="87">
        <v>41888</v>
      </c>
      <c r="I18" s="152">
        <v>42200</v>
      </c>
      <c r="J18" s="152">
        <v>22594</v>
      </c>
      <c r="K18" s="154">
        <v>34160</v>
      </c>
      <c r="L18" s="155">
        <v>21814</v>
      </c>
      <c r="M18" s="156">
        <v>46371</v>
      </c>
      <c r="N18" s="152">
        <v>35148</v>
      </c>
      <c r="O18" s="156">
        <v>21067.599999999999</v>
      </c>
      <c r="P18" s="152">
        <v>127200</v>
      </c>
      <c r="Q18" s="152">
        <v>281260</v>
      </c>
      <c r="R18" s="152">
        <v>107440</v>
      </c>
      <c r="S18" s="152">
        <v>378453</v>
      </c>
      <c r="T18" s="152">
        <v>42080</v>
      </c>
      <c r="U18" s="157">
        <v>115710</v>
      </c>
      <c r="V18" s="155">
        <v>129206</v>
      </c>
      <c r="W18" s="152">
        <v>74160</v>
      </c>
      <c r="X18" s="152">
        <v>97150</v>
      </c>
      <c r="Y18" s="152">
        <v>67403</v>
      </c>
      <c r="Z18" s="155">
        <v>78513</v>
      </c>
      <c r="AA18" s="89">
        <v>212660</v>
      </c>
      <c r="AB18" s="152">
        <v>51702</v>
      </c>
      <c r="AC18" s="155">
        <v>164675</v>
      </c>
      <c r="AD18" s="152">
        <v>88873</v>
      </c>
      <c r="AE18" s="87">
        <v>105560</v>
      </c>
      <c r="AF18" s="96">
        <v>112700</v>
      </c>
      <c r="AG18" s="155">
        <v>134810</v>
      </c>
      <c r="AH18" s="152">
        <v>158760</v>
      </c>
      <c r="AI18" s="89">
        <v>46560</v>
      </c>
      <c r="AJ18" s="152">
        <v>146580</v>
      </c>
      <c r="AK18" s="152">
        <v>63911</v>
      </c>
      <c r="AL18" s="155">
        <v>56293</v>
      </c>
      <c r="AM18" s="155">
        <v>51485</v>
      </c>
      <c r="AN18" s="158">
        <v>106039</v>
      </c>
      <c r="AO18" s="152">
        <v>107450</v>
      </c>
      <c r="AP18" s="155">
        <v>44858</v>
      </c>
      <c r="AQ18" s="152">
        <v>40380</v>
      </c>
      <c r="AR18" s="152">
        <v>119140</v>
      </c>
      <c r="AS18" s="155">
        <v>47306</v>
      </c>
      <c r="AT18" s="158">
        <v>67290</v>
      </c>
      <c r="AU18" s="152">
        <v>137368</v>
      </c>
      <c r="AV18" s="155">
        <v>55517</v>
      </c>
      <c r="AW18" s="149">
        <v>96848</v>
      </c>
      <c r="AX18" s="152">
        <v>72025</v>
      </c>
      <c r="AY18" s="97">
        <v>57048</v>
      </c>
      <c r="AZ18" s="98">
        <v>80484</v>
      </c>
      <c r="BA18" s="98">
        <v>52119</v>
      </c>
      <c r="BB18" s="98">
        <v>174650</v>
      </c>
      <c r="BC18" s="154">
        <v>63140</v>
      </c>
      <c r="BD18" s="99">
        <v>88961</v>
      </c>
      <c r="BE18" s="100">
        <v>61675</v>
      </c>
      <c r="BF18" s="93">
        <v>166215</v>
      </c>
      <c r="BG18" s="152">
        <v>68680</v>
      </c>
      <c r="BH18" s="100">
        <v>92497</v>
      </c>
      <c r="BI18" s="97">
        <v>101376</v>
      </c>
      <c r="BJ18" s="98">
        <v>33728</v>
      </c>
      <c r="BK18" s="78">
        <v>45876</v>
      </c>
      <c r="BL18" s="101">
        <v>301460</v>
      </c>
      <c r="BM18" s="152">
        <v>62400</v>
      </c>
      <c r="BN18" s="102">
        <v>102235</v>
      </c>
      <c r="BO18" s="71"/>
      <c r="BP18" s="71"/>
      <c r="BQ18" s="71"/>
      <c r="BR18" s="216" t="s">
        <v>25</v>
      </c>
      <c r="BS18" s="216" t="s">
        <v>123</v>
      </c>
      <c r="BT18" s="221">
        <f>BF107</f>
        <v>75187.453499999989</v>
      </c>
      <c r="BU18" s="216" t="s">
        <v>113</v>
      </c>
      <c r="BV18" s="71"/>
      <c r="BW18" s="71"/>
      <c r="BX18" s="71"/>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row>
    <row r="19" spans="1:107" ht="15.75" x14ac:dyDescent="0.25">
      <c r="A19" s="70"/>
      <c r="B19" s="78" t="s">
        <v>124</v>
      </c>
      <c r="C19" s="84">
        <v>123840</v>
      </c>
      <c r="D19" s="87">
        <v>50064</v>
      </c>
      <c r="E19" s="87">
        <v>31467</v>
      </c>
      <c r="F19" s="89">
        <v>24114</v>
      </c>
      <c r="G19" s="151"/>
      <c r="H19" s="87">
        <v>33752</v>
      </c>
      <c r="I19" s="89">
        <v>29716</v>
      </c>
      <c r="J19" s="89">
        <v>21800</v>
      </c>
      <c r="K19" s="146">
        <v>31520</v>
      </c>
      <c r="L19" s="145">
        <v>17714</v>
      </c>
      <c r="M19" s="147">
        <v>39774</v>
      </c>
      <c r="N19" s="89">
        <v>39600</v>
      </c>
      <c r="O19" s="147">
        <v>16508.8</v>
      </c>
      <c r="P19" s="89">
        <v>110400</v>
      </c>
      <c r="Q19" s="89">
        <v>244930</v>
      </c>
      <c r="R19" s="89">
        <v>100480</v>
      </c>
      <c r="S19" s="89">
        <v>309524</v>
      </c>
      <c r="T19" s="89">
        <v>36538</v>
      </c>
      <c r="U19" s="134">
        <v>103530</v>
      </c>
      <c r="V19" s="145">
        <v>115402</v>
      </c>
      <c r="W19" s="89">
        <v>68280</v>
      </c>
      <c r="X19" s="89">
        <v>86045</v>
      </c>
      <c r="Y19" s="89">
        <v>58139</v>
      </c>
      <c r="Z19" s="145">
        <v>70001</v>
      </c>
      <c r="AA19" s="89">
        <v>175910</v>
      </c>
      <c r="AB19" s="89">
        <v>41566</v>
      </c>
      <c r="AC19" s="145">
        <v>114800</v>
      </c>
      <c r="AD19" s="89">
        <v>73020</v>
      </c>
      <c r="AE19" s="87">
        <v>97300</v>
      </c>
      <c r="AF19" s="96">
        <v>99947</v>
      </c>
      <c r="AG19" s="145">
        <v>105519</v>
      </c>
      <c r="AH19" s="159">
        <v>139440</v>
      </c>
      <c r="AI19" s="89">
        <v>42960</v>
      </c>
      <c r="AJ19" s="89">
        <v>110950</v>
      </c>
      <c r="AK19" s="89">
        <v>50360</v>
      </c>
      <c r="AL19" s="145">
        <v>50367</v>
      </c>
      <c r="AM19" s="145">
        <v>46270</v>
      </c>
      <c r="AN19" s="150">
        <v>96038</v>
      </c>
      <c r="AO19" s="89">
        <v>97010</v>
      </c>
      <c r="AP19" s="145">
        <v>38299</v>
      </c>
      <c r="AQ19" s="89">
        <v>33270</v>
      </c>
      <c r="AR19" s="89">
        <v>105280</v>
      </c>
      <c r="AS19" s="145">
        <v>45890</v>
      </c>
      <c r="AT19" s="150">
        <v>61592</v>
      </c>
      <c r="AU19" s="89">
        <v>111424</v>
      </c>
      <c r="AV19" s="145">
        <v>67623</v>
      </c>
      <c r="AW19" s="150">
        <v>91616</v>
      </c>
      <c r="AX19" s="89">
        <v>56133</v>
      </c>
      <c r="AY19" s="84">
        <v>58042</v>
      </c>
      <c r="AZ19" s="90">
        <v>72328</v>
      </c>
      <c r="BA19" s="90">
        <v>46997</v>
      </c>
      <c r="BB19" s="90">
        <v>163450</v>
      </c>
      <c r="BC19" s="146">
        <v>55440</v>
      </c>
      <c r="BD19" s="91">
        <v>74866</v>
      </c>
      <c r="BE19" s="92">
        <v>53493</v>
      </c>
      <c r="BF19" s="93">
        <v>150528</v>
      </c>
      <c r="BG19" s="89">
        <v>59690</v>
      </c>
      <c r="BH19" s="92">
        <v>81995</v>
      </c>
      <c r="BI19" s="84">
        <v>87584</v>
      </c>
      <c r="BJ19" s="90">
        <v>25861</v>
      </c>
      <c r="BK19" s="78">
        <v>40801</v>
      </c>
      <c r="BL19" s="94">
        <v>276518</v>
      </c>
      <c r="BM19" s="89">
        <v>47920</v>
      </c>
      <c r="BN19" s="95">
        <v>84805</v>
      </c>
      <c r="BO19" s="71"/>
      <c r="BP19" s="71"/>
      <c r="BQ19" s="71"/>
      <c r="BR19" s="217"/>
      <c r="BS19" s="217"/>
      <c r="BT19" s="222"/>
      <c r="BU19" s="217"/>
      <c r="BV19" s="71"/>
      <c r="BW19" s="71"/>
      <c r="BX19" s="71"/>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row>
    <row r="20" spans="1:107" ht="15.75" x14ac:dyDescent="0.25">
      <c r="A20" s="70"/>
      <c r="B20" s="78" t="s">
        <v>125</v>
      </c>
      <c r="C20" s="84">
        <v>120840</v>
      </c>
      <c r="D20" s="87">
        <v>49088</v>
      </c>
      <c r="E20" s="87">
        <v>32544</v>
      </c>
      <c r="F20" s="89">
        <v>26154</v>
      </c>
      <c r="G20" s="151"/>
      <c r="H20" s="87">
        <v>37728</v>
      </c>
      <c r="I20" s="89">
        <v>43398</v>
      </c>
      <c r="J20" s="89">
        <v>22407</v>
      </c>
      <c r="K20" s="146">
        <v>26845</v>
      </c>
      <c r="L20" s="145">
        <v>18602</v>
      </c>
      <c r="M20" s="147">
        <v>43216</v>
      </c>
      <c r="N20" s="89">
        <v>34008</v>
      </c>
      <c r="O20" s="147">
        <v>17268</v>
      </c>
      <c r="P20" s="89">
        <v>116438</v>
      </c>
      <c r="Q20" s="89">
        <v>241780</v>
      </c>
      <c r="R20" s="89">
        <v>98960</v>
      </c>
      <c r="S20" s="89">
        <v>290198</v>
      </c>
      <c r="T20" s="89">
        <v>36693</v>
      </c>
      <c r="U20" s="134">
        <v>78470</v>
      </c>
      <c r="V20" s="145">
        <v>111664</v>
      </c>
      <c r="W20" s="89">
        <v>65640</v>
      </c>
      <c r="X20" s="89">
        <v>94315</v>
      </c>
      <c r="Y20" s="89">
        <v>62998</v>
      </c>
      <c r="Z20" s="145">
        <v>75342</v>
      </c>
      <c r="AA20" s="89">
        <v>150710</v>
      </c>
      <c r="AB20" s="89">
        <v>44520</v>
      </c>
      <c r="AC20" s="145">
        <v>89600</v>
      </c>
      <c r="AD20" s="89">
        <v>57372</v>
      </c>
      <c r="AE20" s="87">
        <v>101897.2</v>
      </c>
      <c r="AF20" s="96">
        <v>95480</v>
      </c>
      <c r="AG20" s="145">
        <v>84299</v>
      </c>
      <c r="AH20" s="89">
        <v>124691</v>
      </c>
      <c r="AI20" s="89">
        <v>44640</v>
      </c>
      <c r="AJ20" s="89">
        <v>100590</v>
      </c>
      <c r="AK20" s="89">
        <v>53117</v>
      </c>
      <c r="AL20" s="145">
        <v>52489</v>
      </c>
      <c r="AM20" s="145">
        <v>48090</v>
      </c>
      <c r="AN20" s="150">
        <v>106796</v>
      </c>
      <c r="AO20" s="89">
        <v>93635</v>
      </c>
      <c r="AP20" s="145">
        <v>32819</v>
      </c>
      <c r="AQ20" s="89">
        <v>35630</v>
      </c>
      <c r="AR20" s="89">
        <v>87500</v>
      </c>
      <c r="AS20" s="145">
        <v>46536</v>
      </c>
      <c r="AT20" s="150">
        <v>61302</v>
      </c>
      <c r="AU20" s="89">
        <v>100034</v>
      </c>
      <c r="AV20" s="145">
        <v>41236</v>
      </c>
      <c r="AW20" s="150">
        <v>84672</v>
      </c>
      <c r="AX20" s="89">
        <v>46878</v>
      </c>
      <c r="AY20" s="84">
        <v>51583</v>
      </c>
      <c r="AZ20" s="90">
        <v>67288</v>
      </c>
      <c r="BA20" s="90">
        <v>44267</v>
      </c>
      <c r="BB20" s="90">
        <v>173670</v>
      </c>
      <c r="BC20" s="146">
        <v>55440</v>
      </c>
      <c r="BD20" s="91">
        <v>81683</v>
      </c>
      <c r="BE20" s="92">
        <v>58451</v>
      </c>
      <c r="BF20" s="93">
        <v>145243</v>
      </c>
      <c r="BG20" s="89">
        <v>62420</v>
      </c>
      <c r="BH20" s="92">
        <v>84427</v>
      </c>
      <c r="BI20" s="84">
        <v>95552</v>
      </c>
      <c r="BJ20" s="90">
        <v>32752</v>
      </c>
      <c r="BK20" s="78">
        <v>38943</v>
      </c>
      <c r="BL20" s="94">
        <v>248954</v>
      </c>
      <c r="BM20" s="89">
        <v>51920</v>
      </c>
      <c r="BN20" s="95">
        <v>91980</v>
      </c>
      <c r="BO20" s="71"/>
      <c r="BP20" s="71"/>
      <c r="BQ20" s="71"/>
      <c r="BR20" s="216" t="s">
        <v>15</v>
      </c>
      <c r="BS20" s="223" t="s">
        <v>126</v>
      </c>
      <c r="BT20" s="221">
        <f>BF128</f>
        <v>737476.1374823529</v>
      </c>
      <c r="BU20" s="216" t="s">
        <v>113</v>
      </c>
      <c r="BV20" s="71"/>
      <c r="BW20" s="71"/>
      <c r="BX20" s="71"/>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row>
    <row r="21" spans="1:107" ht="15.75" x14ac:dyDescent="0.25">
      <c r="A21" s="70"/>
      <c r="B21" s="78" t="s">
        <v>127</v>
      </c>
      <c r="C21" s="84">
        <v>128787</v>
      </c>
      <c r="D21" s="87">
        <v>41952</v>
      </c>
      <c r="E21" s="87">
        <v>31242</v>
      </c>
      <c r="F21" s="89">
        <v>23287</v>
      </c>
      <c r="G21" s="151"/>
      <c r="H21" s="87">
        <v>32768</v>
      </c>
      <c r="I21" s="89">
        <v>42346</v>
      </c>
      <c r="J21" s="89">
        <v>19075</v>
      </c>
      <c r="K21" s="146">
        <v>26225</v>
      </c>
      <c r="L21" s="145">
        <v>17834</v>
      </c>
      <c r="M21" s="147">
        <v>43669</v>
      </c>
      <c r="N21" s="89">
        <v>40500</v>
      </c>
      <c r="O21" s="147">
        <v>18243.8</v>
      </c>
      <c r="P21" s="89">
        <v>101440</v>
      </c>
      <c r="Q21" s="89">
        <v>190429</v>
      </c>
      <c r="R21" s="89">
        <v>93744</v>
      </c>
      <c r="S21" s="89">
        <v>256291</v>
      </c>
      <c r="T21" s="89">
        <v>35805</v>
      </c>
      <c r="U21" s="134">
        <v>60478</v>
      </c>
      <c r="V21" s="145">
        <v>87808</v>
      </c>
      <c r="W21" s="89">
        <v>44520</v>
      </c>
      <c r="X21" s="89">
        <v>89745</v>
      </c>
      <c r="Y21" s="89">
        <v>55930</v>
      </c>
      <c r="Z21" s="145">
        <v>73449</v>
      </c>
      <c r="AA21" s="89">
        <v>105070</v>
      </c>
      <c r="AB21" s="89">
        <v>40796</v>
      </c>
      <c r="AC21" s="145">
        <v>61629.83</v>
      </c>
      <c r="AD21" s="89">
        <v>47075</v>
      </c>
      <c r="AE21" s="87">
        <v>67085</v>
      </c>
      <c r="AF21" s="96">
        <v>96803</v>
      </c>
      <c r="AG21" s="145">
        <v>68124</v>
      </c>
      <c r="AH21" s="89">
        <v>99360</v>
      </c>
      <c r="AI21" s="89">
        <v>43440</v>
      </c>
      <c r="AJ21" s="89">
        <v>91700</v>
      </c>
      <c r="AK21" s="89">
        <v>51627</v>
      </c>
      <c r="AL21" s="145">
        <v>48859</v>
      </c>
      <c r="AM21" s="145">
        <v>46620</v>
      </c>
      <c r="AN21" s="150">
        <v>102314</v>
      </c>
      <c r="AO21" s="89">
        <v>98078</v>
      </c>
      <c r="AP21" s="145">
        <v>32107</v>
      </c>
      <c r="AQ21" s="89">
        <v>32940</v>
      </c>
      <c r="AR21" s="89">
        <v>80500</v>
      </c>
      <c r="AS21" s="145">
        <v>40600</v>
      </c>
      <c r="AT21" s="150">
        <v>55841</v>
      </c>
      <c r="AU21" s="87">
        <v>54774</v>
      </c>
      <c r="AV21" s="145">
        <v>38604</v>
      </c>
      <c r="AW21" s="150">
        <v>64304</v>
      </c>
      <c r="AX21" s="149">
        <v>41074</v>
      </c>
      <c r="AY21" s="84">
        <v>50640</v>
      </c>
      <c r="AZ21" s="90">
        <v>55714</v>
      </c>
      <c r="BA21" s="90">
        <v>37971</v>
      </c>
      <c r="BB21" s="90">
        <v>136990</v>
      </c>
      <c r="BC21" s="146">
        <v>53410</v>
      </c>
      <c r="BD21" s="91">
        <v>73311</v>
      </c>
      <c r="BE21" s="92">
        <v>56927</v>
      </c>
      <c r="BF21" s="93">
        <v>120894</v>
      </c>
      <c r="BG21" s="89">
        <v>51700</v>
      </c>
      <c r="BH21" s="92">
        <v>70895</v>
      </c>
      <c r="BI21" s="84">
        <v>75456</v>
      </c>
      <c r="BJ21" s="90">
        <v>29598</v>
      </c>
      <c r="BK21" s="103">
        <v>34744</v>
      </c>
      <c r="BL21" s="94">
        <v>206173</v>
      </c>
      <c r="BM21" s="89">
        <v>55120</v>
      </c>
      <c r="BN21" s="95">
        <v>92750</v>
      </c>
      <c r="BO21" s="71"/>
      <c r="BP21" s="71"/>
      <c r="BQ21" s="71"/>
      <c r="BR21" s="225"/>
      <c r="BS21" s="225"/>
      <c r="BT21" s="224"/>
      <c r="BU21" s="225"/>
      <c r="BV21" s="71"/>
      <c r="BW21" s="71"/>
      <c r="BX21" s="71"/>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row>
    <row r="22" spans="1:107" ht="16.5" thickBot="1" x14ac:dyDescent="0.3">
      <c r="A22" s="70"/>
      <c r="B22" s="78" t="s">
        <v>128</v>
      </c>
      <c r="C22" s="84">
        <v>108822</v>
      </c>
      <c r="D22" s="104">
        <v>32048</v>
      </c>
      <c r="E22" s="104">
        <v>28008</v>
      </c>
      <c r="F22" s="160">
        <v>20552</v>
      </c>
      <c r="G22" s="161"/>
      <c r="H22" s="104">
        <v>31240</v>
      </c>
      <c r="I22" s="160">
        <v>27528</v>
      </c>
      <c r="J22" s="160">
        <v>19592</v>
      </c>
      <c r="K22" s="162">
        <v>30400</v>
      </c>
      <c r="L22" s="163">
        <v>20185</v>
      </c>
      <c r="M22" s="164">
        <v>44705</v>
      </c>
      <c r="N22" s="160">
        <v>37200</v>
      </c>
      <c r="O22" s="164">
        <v>21478.799999999999</v>
      </c>
      <c r="P22" s="160">
        <v>94357</v>
      </c>
      <c r="Q22" s="160">
        <v>115696</v>
      </c>
      <c r="R22" s="160">
        <v>96670</v>
      </c>
      <c r="S22" s="160">
        <v>208390</v>
      </c>
      <c r="T22" s="160">
        <v>32320</v>
      </c>
      <c r="U22" s="165">
        <v>97300</v>
      </c>
      <c r="V22" s="163">
        <v>67095</v>
      </c>
      <c r="W22" s="160">
        <v>40300</v>
      </c>
      <c r="X22" s="160">
        <v>87790</v>
      </c>
      <c r="Y22" s="160">
        <v>47586</v>
      </c>
      <c r="Z22" s="163">
        <v>71362</v>
      </c>
      <c r="AA22" s="89">
        <v>65450</v>
      </c>
      <c r="AB22" s="160">
        <v>35042</v>
      </c>
      <c r="AC22" s="163">
        <v>58979</v>
      </c>
      <c r="AD22" s="160">
        <v>33000</v>
      </c>
      <c r="AE22" s="104">
        <v>64052</v>
      </c>
      <c r="AF22" s="96">
        <v>90771</v>
      </c>
      <c r="AG22" s="163">
        <v>57400</v>
      </c>
      <c r="AH22" s="160">
        <v>69600</v>
      </c>
      <c r="AI22" s="89">
        <v>37940</v>
      </c>
      <c r="AJ22" s="160">
        <v>67550</v>
      </c>
      <c r="AK22" s="160">
        <v>50750</v>
      </c>
      <c r="AL22" s="163">
        <v>47000</v>
      </c>
      <c r="AM22" s="163">
        <v>44150</v>
      </c>
      <c r="AN22" s="166">
        <v>88480</v>
      </c>
      <c r="AO22" s="160">
        <v>84700</v>
      </c>
      <c r="AP22" s="163">
        <v>57360</v>
      </c>
      <c r="AQ22" s="160">
        <v>32300</v>
      </c>
      <c r="AR22" s="160">
        <v>66290</v>
      </c>
      <c r="AS22" s="163">
        <v>44076</v>
      </c>
      <c r="AT22" s="166">
        <v>53416</v>
      </c>
      <c r="AU22" s="163">
        <v>38238</v>
      </c>
      <c r="AV22" s="163">
        <v>26828</v>
      </c>
      <c r="AW22" s="166">
        <v>59014</v>
      </c>
      <c r="AX22" s="167">
        <v>33542</v>
      </c>
      <c r="AY22" s="84">
        <v>50416</v>
      </c>
      <c r="AZ22" s="90">
        <v>33564</v>
      </c>
      <c r="BA22" s="90">
        <v>96000</v>
      </c>
      <c r="BB22" s="90">
        <v>106540</v>
      </c>
      <c r="BC22" s="162">
        <v>51310</v>
      </c>
      <c r="BD22" s="91">
        <v>71750</v>
      </c>
      <c r="BE22" s="92">
        <v>60037</v>
      </c>
      <c r="BF22" s="105">
        <v>100144</v>
      </c>
      <c r="BG22" s="160">
        <v>35400</v>
      </c>
      <c r="BH22" s="92">
        <v>59476</v>
      </c>
      <c r="BI22" s="84">
        <v>71616</v>
      </c>
      <c r="BJ22" s="90">
        <v>26640</v>
      </c>
      <c r="BK22" s="78">
        <v>33836</v>
      </c>
      <c r="BL22" s="94">
        <v>164881</v>
      </c>
      <c r="BM22" s="160">
        <v>56960</v>
      </c>
      <c r="BN22" s="95">
        <v>91000</v>
      </c>
      <c r="BO22" s="71"/>
      <c r="BP22" s="71"/>
      <c r="BQ22" s="71"/>
      <c r="BR22" s="226"/>
      <c r="BS22" s="226"/>
      <c r="BT22" s="226"/>
      <c r="BU22" s="226"/>
      <c r="BV22" s="71"/>
      <c r="BW22" s="71"/>
      <c r="BX22" s="71"/>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row>
    <row r="23" spans="1:107" ht="15.75" x14ac:dyDescent="0.25">
      <c r="A23" s="70"/>
      <c r="B23" s="106" t="s">
        <v>129</v>
      </c>
      <c r="C23" s="107">
        <f t="shared" ref="C23:K23" si="0">SUM(C11:C22)</f>
        <v>1350551</v>
      </c>
      <c r="D23" s="107">
        <f t="shared" si="0"/>
        <v>512720</v>
      </c>
      <c r="E23" s="107">
        <f t="shared" si="0"/>
        <v>392305</v>
      </c>
      <c r="F23" s="107">
        <f t="shared" si="0"/>
        <v>295905.99</v>
      </c>
      <c r="G23" s="107">
        <f t="shared" si="0"/>
        <v>59665</v>
      </c>
      <c r="H23" s="107">
        <f t="shared" si="0"/>
        <v>400098</v>
      </c>
      <c r="I23" s="107">
        <f t="shared" si="0"/>
        <v>438557</v>
      </c>
      <c r="J23" s="107">
        <f t="shared" si="0"/>
        <v>248574</v>
      </c>
      <c r="K23" s="107">
        <f t="shared" si="0"/>
        <v>349977</v>
      </c>
      <c r="L23" s="107">
        <f t="shared" ref="L23:W23" si="1">SUM(L11:L22)</f>
        <v>240918</v>
      </c>
      <c r="M23" s="107">
        <f t="shared" si="1"/>
        <v>486295</v>
      </c>
      <c r="N23" s="107">
        <f t="shared" si="1"/>
        <v>421332</v>
      </c>
      <c r="O23" s="107">
        <f t="shared" si="1"/>
        <v>245584.8</v>
      </c>
      <c r="P23" s="107">
        <f t="shared" si="1"/>
        <v>1374823</v>
      </c>
      <c r="Q23" s="107">
        <f t="shared" si="1"/>
        <v>2303762</v>
      </c>
      <c r="R23" s="107">
        <f t="shared" si="1"/>
        <v>1161226</v>
      </c>
      <c r="S23" s="107">
        <f t="shared" si="1"/>
        <v>3389652</v>
      </c>
      <c r="T23" s="107">
        <f t="shared" si="1"/>
        <v>455609</v>
      </c>
      <c r="U23" s="107">
        <f t="shared" si="1"/>
        <v>1081078</v>
      </c>
      <c r="V23" s="107">
        <f t="shared" si="1"/>
        <v>1145464</v>
      </c>
      <c r="W23" s="107">
        <f t="shared" si="1"/>
        <v>711942</v>
      </c>
      <c r="X23" s="107">
        <f t="shared" ref="X23" si="2">SUM(X11:X22)</f>
        <v>1021605</v>
      </c>
      <c r="Y23" s="107">
        <f t="shared" ref="Y23:AW23" si="3">SUM(Y11:Y22)</f>
        <v>692470</v>
      </c>
      <c r="Z23" s="107">
        <f t="shared" si="3"/>
        <v>967418</v>
      </c>
      <c r="AA23" s="107">
        <f t="shared" si="3"/>
        <v>1518160</v>
      </c>
      <c r="AB23" s="107">
        <f t="shared" si="3"/>
        <v>539630</v>
      </c>
      <c r="AC23" s="107">
        <f t="shared" si="3"/>
        <v>1219402.83</v>
      </c>
      <c r="AD23" s="107">
        <f t="shared" si="3"/>
        <v>774990</v>
      </c>
      <c r="AE23" s="107">
        <f t="shared" si="3"/>
        <v>898524.2</v>
      </c>
      <c r="AF23" s="107">
        <f t="shared" si="3"/>
        <v>1226047</v>
      </c>
      <c r="AG23" s="107">
        <f t="shared" si="3"/>
        <v>1087088</v>
      </c>
      <c r="AH23" s="107">
        <f t="shared" si="3"/>
        <v>1469422</v>
      </c>
      <c r="AI23" s="107">
        <f t="shared" si="3"/>
        <v>511357</v>
      </c>
      <c r="AJ23" s="107">
        <f t="shared" si="3"/>
        <v>1243620</v>
      </c>
      <c r="AK23" s="107">
        <f t="shared" si="3"/>
        <v>700424</v>
      </c>
      <c r="AL23" s="107">
        <f t="shared" si="3"/>
        <v>596125</v>
      </c>
      <c r="AM23" s="107">
        <f t="shared" si="3"/>
        <v>582140</v>
      </c>
      <c r="AN23" s="107">
        <f t="shared" si="3"/>
        <v>1084377</v>
      </c>
      <c r="AO23" s="107">
        <f t="shared" si="3"/>
        <v>1120021</v>
      </c>
      <c r="AP23" s="107">
        <f t="shared" si="3"/>
        <v>498706</v>
      </c>
      <c r="AQ23" s="107">
        <f t="shared" si="3"/>
        <v>407561</v>
      </c>
      <c r="AR23" s="107">
        <f t="shared" si="3"/>
        <v>1111950</v>
      </c>
      <c r="AS23" s="107">
        <f t="shared" si="3"/>
        <v>544849</v>
      </c>
      <c r="AT23" s="107">
        <f t="shared" si="3"/>
        <v>721439</v>
      </c>
      <c r="AU23" s="107">
        <f t="shared" si="3"/>
        <v>874327.24</v>
      </c>
      <c r="AV23" s="107">
        <f t="shared" si="3"/>
        <v>588690</v>
      </c>
      <c r="AW23" s="107">
        <f t="shared" si="3"/>
        <v>886630</v>
      </c>
      <c r="AX23" s="108">
        <f>SUM(AX11:AX22)</f>
        <v>565122</v>
      </c>
      <c r="AY23" s="107">
        <f t="shared" ref="AY23:BG23" si="4">SUM(AY11:AY22)</f>
        <v>593347</v>
      </c>
      <c r="AZ23" s="107">
        <f t="shared" si="4"/>
        <v>647674</v>
      </c>
      <c r="BA23" s="107">
        <f t="shared" si="4"/>
        <v>602582</v>
      </c>
      <c r="BB23" s="107">
        <f t="shared" si="4"/>
        <v>1657390</v>
      </c>
      <c r="BC23" s="107">
        <f t="shared" si="4"/>
        <v>670460</v>
      </c>
      <c r="BD23" s="107">
        <f t="shared" si="4"/>
        <v>885455</v>
      </c>
      <c r="BE23" s="107">
        <f t="shared" si="4"/>
        <v>676935</v>
      </c>
      <c r="BF23" s="107">
        <f t="shared" si="4"/>
        <v>1689128</v>
      </c>
      <c r="BG23" s="107">
        <f t="shared" si="4"/>
        <v>696860</v>
      </c>
      <c r="BH23" s="107">
        <f t="shared" ref="BH23:BM23" si="5">SUM(BH11:BH22)</f>
        <v>942398</v>
      </c>
      <c r="BI23" s="107">
        <f t="shared" si="5"/>
        <v>938208</v>
      </c>
      <c r="BJ23" s="107">
        <f t="shared" si="5"/>
        <v>356703</v>
      </c>
      <c r="BK23" s="107">
        <f>SUM(BK11:BK22)</f>
        <v>466892</v>
      </c>
      <c r="BL23" s="107">
        <f t="shared" si="5"/>
        <v>2930758</v>
      </c>
      <c r="BM23" s="107">
        <f t="shared" si="5"/>
        <v>674877</v>
      </c>
      <c r="BN23" s="107">
        <f>SUM(BN11:BN22)</f>
        <v>1141315</v>
      </c>
      <c r="BO23" s="71"/>
      <c r="BP23" s="71"/>
      <c r="BQ23" s="71"/>
      <c r="BR23" s="227"/>
      <c r="BS23" s="227"/>
      <c r="BT23" s="227"/>
      <c r="BU23" s="227"/>
      <c r="BV23" s="71"/>
      <c r="BW23" s="71"/>
      <c r="BX23" s="71"/>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row>
    <row r="24" spans="1:107" ht="16.5" customHeight="1" x14ac:dyDescent="0.25">
      <c r="A24" s="70"/>
      <c r="B24" s="232" t="s">
        <v>130</v>
      </c>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29">
        <f>SUM(C23:BN23)</f>
        <v>56089116.059999995</v>
      </c>
      <c r="BG24" s="229"/>
      <c r="BH24" s="229"/>
      <c r="BI24" s="229"/>
      <c r="BJ24" s="229"/>
      <c r="BK24" s="229"/>
      <c r="BL24" s="228" t="s">
        <v>106</v>
      </c>
      <c r="BM24" s="228"/>
      <c r="BN24" s="228"/>
      <c r="BO24" s="71"/>
      <c r="BP24" s="71"/>
      <c r="BQ24" s="71"/>
      <c r="BR24" s="71"/>
      <c r="BS24" s="71"/>
      <c r="BT24" s="71"/>
      <c r="BU24" s="71"/>
      <c r="BV24" s="71"/>
      <c r="BW24" s="71"/>
      <c r="BX24" s="71"/>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row>
    <row r="25" spans="1:107" ht="15.75" x14ac:dyDescent="0.25">
      <c r="A25" s="70"/>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row>
    <row r="26" spans="1:107" ht="15.75" x14ac:dyDescent="0.25">
      <c r="A26" s="70"/>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109"/>
      <c r="AY26" s="71"/>
      <c r="AZ26" s="71"/>
      <c r="BA26" s="71"/>
      <c r="BB26" s="71"/>
      <c r="BC26" s="71"/>
      <c r="BD26" s="71"/>
      <c r="BE26" s="71"/>
      <c r="BF26" s="71"/>
      <c r="BG26" s="71"/>
      <c r="BH26" s="71"/>
      <c r="BI26" s="109"/>
      <c r="BJ26" s="71"/>
      <c r="BK26" s="71"/>
      <c r="BL26" s="71"/>
      <c r="BM26" s="71"/>
      <c r="BN26" s="71"/>
      <c r="BO26" s="71"/>
      <c r="BP26" s="71"/>
      <c r="BQ26" s="71"/>
      <c r="BR26" s="71"/>
      <c r="BS26" s="71"/>
      <c r="BT26" s="71"/>
      <c r="BU26" s="71"/>
      <c r="BV26" s="71"/>
      <c r="BW26" s="71"/>
      <c r="BX26" s="71"/>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row>
    <row r="27" spans="1:107" ht="15.75" x14ac:dyDescent="0.25">
      <c r="A27" s="70"/>
      <c r="B27" s="71" t="s">
        <v>131</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t="s">
        <v>131</v>
      </c>
      <c r="BH27" s="71"/>
      <c r="BI27" s="71"/>
      <c r="BJ27" s="71"/>
      <c r="BK27" s="71"/>
      <c r="BL27" s="71"/>
      <c r="BM27" s="71" t="s">
        <v>132</v>
      </c>
      <c r="BN27" s="71"/>
      <c r="BO27" s="71"/>
      <c r="BP27" s="71"/>
      <c r="BQ27" s="71"/>
      <c r="BR27" s="71"/>
      <c r="BS27" s="71"/>
      <c r="BT27" s="71"/>
      <c r="BU27" s="71"/>
      <c r="BV27" s="71"/>
      <c r="BW27" s="71"/>
      <c r="BX27" s="71"/>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row>
    <row r="28" spans="1:107" ht="15.75" x14ac:dyDescent="0.25">
      <c r="A28" s="70"/>
      <c r="B28" s="218" t="s">
        <v>131</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71"/>
      <c r="BP28" s="71"/>
      <c r="BQ28" s="71"/>
      <c r="BR28" s="71"/>
      <c r="BS28" s="71"/>
      <c r="BT28" s="71"/>
      <c r="BU28" s="71"/>
      <c r="BV28" s="71"/>
      <c r="BW28" s="71"/>
      <c r="BX28" s="71"/>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row>
    <row r="29" spans="1:107" ht="63" x14ac:dyDescent="0.25">
      <c r="A29" s="70"/>
      <c r="B29" s="81" t="s">
        <v>37</v>
      </c>
      <c r="C29" s="82" t="s">
        <v>38</v>
      </c>
      <c r="D29" s="82" t="s">
        <v>39</v>
      </c>
      <c r="E29" s="82" t="s">
        <v>40</v>
      </c>
      <c r="F29" s="82" t="s">
        <v>41</v>
      </c>
      <c r="G29" s="82" t="s">
        <v>42</v>
      </c>
      <c r="H29" s="82" t="s">
        <v>43</v>
      </c>
      <c r="I29" s="82" t="s">
        <v>44</v>
      </c>
      <c r="J29" s="82" t="s">
        <v>45</v>
      </c>
      <c r="K29" s="82" t="s">
        <v>46</v>
      </c>
      <c r="L29" s="82" t="s">
        <v>47</v>
      </c>
      <c r="M29" s="82" t="s">
        <v>48</v>
      </c>
      <c r="N29" s="82" t="s">
        <v>49</v>
      </c>
      <c r="O29" s="82" t="s">
        <v>50</v>
      </c>
      <c r="P29" s="82" t="s">
        <v>51</v>
      </c>
      <c r="Q29" s="82" t="s">
        <v>52</v>
      </c>
      <c r="R29" s="82" t="s">
        <v>53</v>
      </c>
      <c r="S29" s="82" t="s">
        <v>54</v>
      </c>
      <c r="T29" s="82" t="s">
        <v>55</v>
      </c>
      <c r="U29" s="82" t="s">
        <v>56</v>
      </c>
      <c r="V29" s="82" t="s">
        <v>57</v>
      </c>
      <c r="W29" s="82" t="s">
        <v>58</v>
      </c>
      <c r="X29" s="82" t="s">
        <v>59</v>
      </c>
      <c r="Y29" s="82" t="s">
        <v>60</v>
      </c>
      <c r="Z29" s="82" t="s">
        <v>61</v>
      </c>
      <c r="AA29" s="82" t="s">
        <v>62</v>
      </c>
      <c r="AB29" s="82" t="s">
        <v>63</v>
      </c>
      <c r="AC29" s="82" t="s">
        <v>64</v>
      </c>
      <c r="AD29" s="82" t="s">
        <v>65</v>
      </c>
      <c r="AE29" s="82" t="s">
        <v>66</v>
      </c>
      <c r="AF29" s="82" t="s">
        <v>67</v>
      </c>
      <c r="AG29" s="82" t="s">
        <v>68</v>
      </c>
      <c r="AH29" s="82" t="s">
        <v>69</v>
      </c>
      <c r="AI29" s="82" t="s">
        <v>70</v>
      </c>
      <c r="AJ29" s="82" t="s">
        <v>71</v>
      </c>
      <c r="AK29" s="82" t="s">
        <v>72</v>
      </c>
      <c r="AL29" s="82" t="s">
        <v>73</v>
      </c>
      <c r="AM29" s="82" t="s">
        <v>74</v>
      </c>
      <c r="AN29" s="82" t="s">
        <v>75</v>
      </c>
      <c r="AO29" s="82" t="s">
        <v>76</v>
      </c>
      <c r="AP29" s="82" t="s">
        <v>77</v>
      </c>
      <c r="AQ29" s="82" t="s">
        <v>78</v>
      </c>
      <c r="AR29" s="82" t="s">
        <v>79</v>
      </c>
      <c r="AS29" s="82" t="s">
        <v>80</v>
      </c>
      <c r="AT29" s="82" t="s">
        <v>81</v>
      </c>
      <c r="AU29" s="82" t="s">
        <v>82</v>
      </c>
      <c r="AV29" s="82" t="s">
        <v>83</v>
      </c>
      <c r="AW29" s="82" t="s">
        <v>84</v>
      </c>
      <c r="AX29" s="82" t="s">
        <v>85</v>
      </c>
      <c r="AY29" s="82" t="s">
        <v>86</v>
      </c>
      <c r="AZ29" s="82" t="s">
        <v>87</v>
      </c>
      <c r="BA29" s="81" t="s">
        <v>88</v>
      </c>
      <c r="BB29" s="82" t="s">
        <v>89</v>
      </c>
      <c r="BC29" s="82" t="s">
        <v>90</v>
      </c>
      <c r="BD29" s="81" t="s">
        <v>91</v>
      </c>
      <c r="BE29" s="82" t="s">
        <v>92</v>
      </c>
      <c r="BF29" s="82" t="s">
        <v>93</v>
      </c>
      <c r="BG29" s="82" t="s">
        <v>94</v>
      </c>
      <c r="BH29" s="82" t="s">
        <v>95</v>
      </c>
      <c r="BI29" s="82" t="s">
        <v>96</v>
      </c>
      <c r="BJ29" s="82" t="s">
        <v>97</v>
      </c>
      <c r="BK29" s="82" t="s">
        <v>98</v>
      </c>
      <c r="BL29" s="82" t="s">
        <v>99</v>
      </c>
      <c r="BM29" s="82" t="s">
        <v>100</v>
      </c>
      <c r="BN29" s="82" t="s">
        <v>101</v>
      </c>
      <c r="BO29" s="71"/>
      <c r="BP29" s="71"/>
      <c r="BQ29" s="71"/>
      <c r="BR29" s="71"/>
      <c r="BS29" s="71"/>
      <c r="BT29" s="71"/>
      <c r="BU29" s="71"/>
      <c r="BV29" s="71"/>
      <c r="BW29" s="71"/>
      <c r="BX29" s="71"/>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row>
    <row r="30" spans="1:107" ht="15.75" x14ac:dyDescent="0.25">
      <c r="A30" s="70"/>
      <c r="B30" s="81"/>
      <c r="C30" s="81" t="s">
        <v>133</v>
      </c>
      <c r="D30" s="81" t="s">
        <v>133</v>
      </c>
      <c r="E30" s="81" t="s">
        <v>133</v>
      </c>
      <c r="F30" s="81" t="s">
        <v>133</v>
      </c>
      <c r="G30" s="81" t="s">
        <v>133</v>
      </c>
      <c r="H30" s="81" t="s">
        <v>133</v>
      </c>
      <c r="I30" s="81" t="s">
        <v>133</v>
      </c>
      <c r="J30" s="81" t="s">
        <v>133</v>
      </c>
      <c r="K30" s="81" t="s">
        <v>133</v>
      </c>
      <c r="L30" s="81" t="s">
        <v>133</v>
      </c>
      <c r="M30" s="81" t="s">
        <v>133</v>
      </c>
      <c r="N30" s="81" t="s">
        <v>133</v>
      </c>
      <c r="O30" s="81" t="s">
        <v>133</v>
      </c>
      <c r="P30" s="81" t="s">
        <v>133</v>
      </c>
      <c r="Q30" s="81" t="s">
        <v>133</v>
      </c>
      <c r="R30" s="81" t="s">
        <v>133</v>
      </c>
      <c r="S30" s="81" t="s">
        <v>133</v>
      </c>
      <c r="T30" s="81" t="s">
        <v>133</v>
      </c>
      <c r="U30" s="81" t="s">
        <v>133</v>
      </c>
      <c r="V30" s="81" t="s">
        <v>133</v>
      </c>
      <c r="W30" s="81" t="s">
        <v>133</v>
      </c>
      <c r="X30" s="81" t="s">
        <v>133</v>
      </c>
      <c r="Y30" s="81" t="s">
        <v>133</v>
      </c>
      <c r="Z30" s="81" t="s">
        <v>133</v>
      </c>
      <c r="AA30" s="81" t="s">
        <v>133</v>
      </c>
      <c r="AB30" s="81" t="s">
        <v>133</v>
      </c>
      <c r="AC30" s="81" t="s">
        <v>133</v>
      </c>
      <c r="AD30" s="81" t="s">
        <v>133</v>
      </c>
      <c r="AE30" s="81" t="s">
        <v>133</v>
      </c>
      <c r="AF30" s="81" t="s">
        <v>133</v>
      </c>
      <c r="AG30" s="81" t="s">
        <v>133</v>
      </c>
      <c r="AH30" s="81" t="s">
        <v>133</v>
      </c>
      <c r="AI30" s="81" t="s">
        <v>133</v>
      </c>
      <c r="AJ30" s="81" t="s">
        <v>133</v>
      </c>
      <c r="AK30" s="81" t="s">
        <v>133</v>
      </c>
      <c r="AL30" s="81" t="s">
        <v>133</v>
      </c>
      <c r="AM30" s="81" t="s">
        <v>133</v>
      </c>
      <c r="AN30" s="81" t="s">
        <v>133</v>
      </c>
      <c r="AO30" s="81" t="s">
        <v>133</v>
      </c>
      <c r="AP30" s="81" t="s">
        <v>133</v>
      </c>
      <c r="AQ30" s="81" t="s">
        <v>133</v>
      </c>
      <c r="AR30" s="81" t="s">
        <v>133</v>
      </c>
      <c r="AS30" s="81" t="s">
        <v>133</v>
      </c>
      <c r="AT30" s="81" t="s">
        <v>133</v>
      </c>
      <c r="AU30" s="81" t="s">
        <v>133</v>
      </c>
      <c r="AV30" s="81" t="s">
        <v>133</v>
      </c>
      <c r="AW30" s="81" t="s">
        <v>133</v>
      </c>
      <c r="AX30" s="81" t="s">
        <v>133</v>
      </c>
      <c r="AY30" s="81" t="s">
        <v>133</v>
      </c>
      <c r="AZ30" s="81" t="s">
        <v>133</v>
      </c>
      <c r="BA30" s="81" t="s">
        <v>133</v>
      </c>
      <c r="BB30" s="81" t="s">
        <v>133</v>
      </c>
      <c r="BC30" s="81" t="s">
        <v>133</v>
      </c>
      <c r="BD30" s="81" t="s">
        <v>133</v>
      </c>
      <c r="BE30" s="81" t="s">
        <v>133</v>
      </c>
      <c r="BF30" s="81" t="s">
        <v>133</v>
      </c>
      <c r="BG30" s="81" t="s">
        <v>133</v>
      </c>
      <c r="BH30" s="81" t="s">
        <v>133</v>
      </c>
      <c r="BI30" s="81" t="s">
        <v>133</v>
      </c>
      <c r="BJ30" s="81" t="s">
        <v>133</v>
      </c>
      <c r="BK30" s="81" t="s">
        <v>133</v>
      </c>
      <c r="BL30" s="81" t="s">
        <v>133</v>
      </c>
      <c r="BM30" s="81" t="s">
        <v>133</v>
      </c>
      <c r="BN30" s="81" t="s">
        <v>133</v>
      </c>
      <c r="BO30" s="71"/>
      <c r="BP30" s="71"/>
      <c r="BQ30" s="71"/>
      <c r="BR30" s="71"/>
      <c r="BS30" s="71"/>
      <c r="BT30" s="71"/>
      <c r="BU30" s="71"/>
      <c r="BV30" s="71"/>
      <c r="BW30" s="71"/>
      <c r="BX30" s="71"/>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row>
    <row r="31" spans="1:107" ht="15.75" x14ac:dyDescent="0.25">
      <c r="A31" s="70"/>
      <c r="B31" s="78" t="s">
        <v>110</v>
      </c>
      <c r="C31" s="90">
        <v>10341</v>
      </c>
      <c r="D31" s="89">
        <v>1001</v>
      </c>
      <c r="E31" s="85">
        <v>4900</v>
      </c>
      <c r="F31" s="89">
        <v>2548</v>
      </c>
      <c r="G31" s="145">
        <v>2300</v>
      </c>
      <c r="H31" s="85">
        <v>2500</v>
      </c>
      <c r="I31" s="89">
        <v>3866</v>
      </c>
      <c r="J31" s="89">
        <v>4600</v>
      </c>
      <c r="K31" s="149">
        <v>3850</v>
      </c>
      <c r="L31" s="145">
        <v>5000</v>
      </c>
      <c r="M31" s="145">
        <v>0</v>
      </c>
      <c r="N31" s="145">
        <v>0</v>
      </c>
      <c r="O31" s="149">
        <v>492.74</v>
      </c>
      <c r="P31" s="89">
        <v>25808</v>
      </c>
      <c r="Q31" s="89">
        <v>0</v>
      </c>
      <c r="R31" s="89">
        <v>0</v>
      </c>
      <c r="S31" s="89">
        <v>0</v>
      </c>
      <c r="T31" s="134">
        <v>7500</v>
      </c>
      <c r="U31" s="134">
        <v>0</v>
      </c>
      <c r="V31" s="145">
        <v>8500</v>
      </c>
      <c r="W31" s="89">
        <v>0</v>
      </c>
      <c r="X31" s="89">
        <v>9350</v>
      </c>
      <c r="Y31" s="89">
        <v>5387</v>
      </c>
      <c r="Z31" s="89">
        <v>0</v>
      </c>
      <c r="AA31" s="168">
        <v>6103</v>
      </c>
      <c r="AB31" s="149">
        <v>6569</v>
      </c>
      <c r="AC31" s="145">
        <v>7678.06</v>
      </c>
      <c r="AD31" s="89">
        <v>7553</v>
      </c>
      <c r="AE31" s="89">
        <v>4700</v>
      </c>
      <c r="AF31" s="88">
        <v>10000</v>
      </c>
      <c r="AG31" s="89">
        <v>0</v>
      </c>
      <c r="AH31" s="89">
        <v>0</v>
      </c>
      <c r="AI31" s="89">
        <v>6500</v>
      </c>
      <c r="AJ31" s="89">
        <v>0</v>
      </c>
      <c r="AK31" s="89">
        <v>14051</v>
      </c>
      <c r="AL31" s="145">
        <v>9000</v>
      </c>
      <c r="AM31" s="145">
        <v>12000</v>
      </c>
      <c r="AN31" s="89">
        <v>2000</v>
      </c>
      <c r="AO31" s="89">
        <v>0</v>
      </c>
      <c r="AP31" s="145">
        <v>7500</v>
      </c>
      <c r="AQ31" s="89">
        <v>5750</v>
      </c>
      <c r="AR31" s="89">
        <v>0</v>
      </c>
      <c r="AS31" s="145">
        <v>11000</v>
      </c>
      <c r="AT31" s="149">
        <v>2500</v>
      </c>
      <c r="AU31" s="89">
        <v>8600</v>
      </c>
      <c r="AV31" s="145">
        <v>11500.3</v>
      </c>
      <c r="AW31" s="149">
        <v>17400.745935000003</v>
      </c>
      <c r="AX31" s="149">
        <v>3500</v>
      </c>
      <c r="AY31" s="90">
        <v>7503</v>
      </c>
      <c r="AZ31" s="90">
        <v>10891</v>
      </c>
      <c r="BA31" s="90">
        <v>11161.3</v>
      </c>
      <c r="BB31" s="90">
        <v>9856</v>
      </c>
      <c r="BC31" s="78">
        <v>7000</v>
      </c>
      <c r="BD31" s="91">
        <v>6000</v>
      </c>
      <c r="BE31" s="84">
        <v>0</v>
      </c>
      <c r="BF31" s="110">
        <v>7930.5</v>
      </c>
      <c r="BG31" s="149">
        <v>9500</v>
      </c>
      <c r="BH31" s="111">
        <v>2523</v>
      </c>
      <c r="BI31" s="90">
        <v>7000.3</v>
      </c>
      <c r="BJ31" s="90">
        <v>2000</v>
      </c>
      <c r="BK31" s="89">
        <v>500</v>
      </c>
      <c r="BL31" s="112">
        <v>0</v>
      </c>
      <c r="BM31" s="89">
        <v>1000</v>
      </c>
      <c r="BN31" s="90">
        <v>11911</v>
      </c>
      <c r="BO31" s="71"/>
      <c r="BP31" s="71"/>
      <c r="BQ31" s="71"/>
      <c r="BR31" s="71"/>
      <c r="BS31" s="71"/>
      <c r="BT31" s="71"/>
      <c r="BU31" s="71"/>
      <c r="BV31" s="71"/>
      <c r="BW31" s="71"/>
      <c r="BX31" s="71"/>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row>
    <row r="32" spans="1:107" ht="15.75" x14ac:dyDescent="0.25">
      <c r="A32" s="70"/>
      <c r="B32" s="78" t="s">
        <v>111</v>
      </c>
      <c r="C32" s="90">
        <v>9797.9</v>
      </c>
      <c r="D32" s="89">
        <v>1800</v>
      </c>
      <c r="E32" s="85">
        <v>3000</v>
      </c>
      <c r="F32" s="89">
        <v>2700</v>
      </c>
      <c r="G32" s="145">
        <v>2550</v>
      </c>
      <c r="H32" s="85">
        <v>2200</v>
      </c>
      <c r="I32" s="89">
        <v>500</v>
      </c>
      <c r="J32" s="89">
        <v>4500</v>
      </c>
      <c r="K32" s="149">
        <v>3200</v>
      </c>
      <c r="L32" s="145">
        <v>4250</v>
      </c>
      <c r="M32" s="145">
        <v>0</v>
      </c>
      <c r="N32" s="145">
        <v>0</v>
      </c>
      <c r="O32" s="149">
        <v>505</v>
      </c>
      <c r="P32" s="89">
        <v>21250</v>
      </c>
      <c r="Q32" s="89">
        <v>0</v>
      </c>
      <c r="R32" s="89">
        <v>0</v>
      </c>
      <c r="S32" s="89">
        <v>0</v>
      </c>
      <c r="T32" s="134">
        <v>7000</v>
      </c>
      <c r="U32" s="134">
        <v>0</v>
      </c>
      <c r="V32" s="145">
        <v>7500</v>
      </c>
      <c r="W32" s="89">
        <v>0</v>
      </c>
      <c r="X32" s="89">
        <v>10701</v>
      </c>
      <c r="Y32" s="89">
        <v>5194</v>
      </c>
      <c r="Z32" s="89">
        <v>0</v>
      </c>
      <c r="AA32" s="168">
        <v>5483.23</v>
      </c>
      <c r="AB32" s="149">
        <v>6800</v>
      </c>
      <c r="AC32" s="145">
        <v>9059.81</v>
      </c>
      <c r="AD32" s="89">
        <v>6200</v>
      </c>
      <c r="AE32" s="89">
        <v>6000</v>
      </c>
      <c r="AF32" s="96">
        <v>11632</v>
      </c>
      <c r="AG32" s="89">
        <v>0</v>
      </c>
      <c r="AH32" s="89">
        <v>0</v>
      </c>
      <c r="AI32" s="89">
        <v>2500</v>
      </c>
      <c r="AJ32" s="89">
        <v>0</v>
      </c>
      <c r="AK32" s="89">
        <v>16097</v>
      </c>
      <c r="AL32" s="145">
        <v>9000</v>
      </c>
      <c r="AM32" s="145">
        <v>11000</v>
      </c>
      <c r="AN32" s="150">
        <v>11250</v>
      </c>
      <c r="AO32" s="89">
        <v>0</v>
      </c>
      <c r="AP32" s="145">
        <v>5720</v>
      </c>
      <c r="AQ32" s="89">
        <v>4850</v>
      </c>
      <c r="AR32" s="89">
        <v>0</v>
      </c>
      <c r="AS32" s="145">
        <v>9150</v>
      </c>
      <c r="AT32" s="149">
        <v>2100</v>
      </c>
      <c r="AU32" s="113">
        <v>4962.3999999999996</v>
      </c>
      <c r="AV32" s="145">
        <v>9000</v>
      </c>
      <c r="AW32" s="149">
        <v>18665.165993999999</v>
      </c>
      <c r="AX32" s="149">
        <v>3000</v>
      </c>
      <c r="AY32" s="90">
        <v>5900</v>
      </c>
      <c r="AZ32" s="90">
        <v>7750</v>
      </c>
      <c r="BA32" s="90">
        <v>7160.1</v>
      </c>
      <c r="BB32" s="90">
        <v>10000</v>
      </c>
      <c r="BC32" s="78">
        <v>7200</v>
      </c>
      <c r="BD32" s="91">
        <v>5500</v>
      </c>
      <c r="BE32" s="84">
        <v>0</v>
      </c>
      <c r="BF32" s="110">
        <v>7208.6</v>
      </c>
      <c r="BG32" s="149">
        <v>9499</v>
      </c>
      <c r="BH32" s="111">
        <v>3517</v>
      </c>
      <c r="BI32" s="90">
        <v>6950</v>
      </c>
      <c r="BJ32" s="90">
        <v>2100.1</v>
      </c>
      <c r="BK32" s="89">
        <v>500</v>
      </c>
      <c r="BL32" s="112">
        <v>0</v>
      </c>
      <c r="BM32" s="89">
        <v>924</v>
      </c>
      <c r="BN32" s="90">
        <v>15042</v>
      </c>
      <c r="BO32" s="71"/>
      <c r="BP32" s="71"/>
      <c r="BQ32" s="71"/>
      <c r="BR32" s="71"/>
      <c r="BS32" s="71"/>
      <c r="BT32" s="71"/>
      <c r="BU32" s="71"/>
      <c r="BV32" s="71"/>
      <c r="BW32" s="71"/>
      <c r="BX32" s="71"/>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row>
    <row r="33" spans="1:107" ht="15.75" x14ac:dyDescent="0.25">
      <c r="A33" s="70"/>
      <c r="B33" s="78" t="s">
        <v>114</v>
      </c>
      <c r="C33" s="90">
        <v>12252.4</v>
      </c>
      <c r="D33" s="89">
        <v>932</v>
      </c>
      <c r="E33" s="85">
        <v>2561</v>
      </c>
      <c r="F33" s="89">
        <v>4094.68</v>
      </c>
      <c r="G33" s="145"/>
      <c r="H33" s="85">
        <v>1703</v>
      </c>
      <c r="I33" s="89">
        <v>1400</v>
      </c>
      <c r="J33" s="89">
        <v>6500</v>
      </c>
      <c r="K33" s="149">
        <v>3500</v>
      </c>
      <c r="L33" s="145">
        <v>4600</v>
      </c>
      <c r="M33" s="145">
        <v>0</v>
      </c>
      <c r="N33" s="145">
        <v>0</v>
      </c>
      <c r="O33" s="149">
        <v>596.16</v>
      </c>
      <c r="P33" s="89">
        <v>23200</v>
      </c>
      <c r="Q33" s="89">
        <v>0</v>
      </c>
      <c r="R33" s="89">
        <v>0</v>
      </c>
      <c r="S33" s="89">
        <v>0</v>
      </c>
      <c r="T33" s="134">
        <v>8000</v>
      </c>
      <c r="U33" s="134">
        <v>0</v>
      </c>
      <c r="V33" s="145">
        <v>8000</v>
      </c>
      <c r="W33" s="89">
        <v>0</v>
      </c>
      <c r="X33" s="89">
        <v>12000</v>
      </c>
      <c r="Y33" s="89">
        <v>4651</v>
      </c>
      <c r="Z33" s="89">
        <v>0</v>
      </c>
      <c r="AA33" s="168">
        <v>5479</v>
      </c>
      <c r="AB33" s="149">
        <v>7200</v>
      </c>
      <c r="AC33" s="145">
        <v>4180</v>
      </c>
      <c r="AD33" s="89">
        <v>6998</v>
      </c>
      <c r="AE33" s="89">
        <v>9000</v>
      </c>
      <c r="AF33" s="96">
        <v>9050</v>
      </c>
      <c r="AG33" s="89">
        <v>0</v>
      </c>
      <c r="AH33" s="89">
        <v>0</v>
      </c>
      <c r="AI33" s="89">
        <v>6050</v>
      </c>
      <c r="AJ33" s="89">
        <v>0</v>
      </c>
      <c r="AK33" s="89">
        <v>11300</v>
      </c>
      <c r="AL33" s="145">
        <v>9500</v>
      </c>
      <c r="AM33" s="145">
        <v>10500</v>
      </c>
      <c r="AN33" s="150">
        <v>7600</v>
      </c>
      <c r="AO33" s="89">
        <v>0</v>
      </c>
      <c r="AP33" s="145">
        <v>7100</v>
      </c>
      <c r="AQ33" s="89">
        <v>6450</v>
      </c>
      <c r="AR33" s="89">
        <v>0</v>
      </c>
      <c r="AS33" s="145">
        <v>11500</v>
      </c>
      <c r="AT33" s="149">
        <v>2500</v>
      </c>
      <c r="AU33" s="89">
        <v>6400</v>
      </c>
      <c r="AV33" s="145">
        <v>11950</v>
      </c>
      <c r="AW33" s="149">
        <v>19091.970651</v>
      </c>
      <c r="AX33" s="149">
        <v>3000</v>
      </c>
      <c r="AY33" s="90">
        <v>5050</v>
      </c>
      <c r="AZ33" s="90">
        <v>5400</v>
      </c>
      <c r="BA33" s="90">
        <v>6519</v>
      </c>
      <c r="BB33" s="90">
        <v>9000</v>
      </c>
      <c r="BC33" s="78">
        <v>11000</v>
      </c>
      <c r="BD33" s="91">
        <v>4998</v>
      </c>
      <c r="BE33" s="84">
        <v>0</v>
      </c>
      <c r="BF33" s="110">
        <v>6963.5</v>
      </c>
      <c r="BG33" s="149">
        <v>10499</v>
      </c>
      <c r="BH33" s="111">
        <v>4500</v>
      </c>
      <c r="BI33" s="90">
        <v>7625</v>
      </c>
      <c r="BJ33" s="90">
        <v>2557</v>
      </c>
      <c r="BK33" s="89">
        <v>400</v>
      </c>
      <c r="BL33" s="112">
        <v>0</v>
      </c>
      <c r="BM33" s="89">
        <v>1315</v>
      </c>
      <c r="BN33" s="90">
        <v>16453</v>
      </c>
      <c r="BO33" s="71"/>
      <c r="BP33" s="71"/>
      <c r="BQ33" s="71"/>
      <c r="BR33" s="71"/>
      <c r="BS33" s="71"/>
      <c r="BT33" s="71"/>
      <c r="BU33" s="71"/>
      <c r="BV33" s="71"/>
      <c r="BW33" s="71"/>
      <c r="BX33" s="71"/>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row>
    <row r="34" spans="1:107" ht="15.75" x14ac:dyDescent="0.25">
      <c r="A34" s="70"/>
      <c r="B34" s="78" t="s">
        <v>115</v>
      </c>
      <c r="C34" s="90">
        <v>8380</v>
      </c>
      <c r="D34" s="89">
        <v>1200</v>
      </c>
      <c r="E34" s="85">
        <v>3600</v>
      </c>
      <c r="F34" s="89">
        <v>2731</v>
      </c>
      <c r="G34" s="145"/>
      <c r="H34" s="85">
        <v>1900</v>
      </c>
      <c r="I34" s="89">
        <v>500</v>
      </c>
      <c r="J34" s="89">
        <v>5000</v>
      </c>
      <c r="K34" s="149">
        <v>3650</v>
      </c>
      <c r="L34" s="145">
        <v>3800</v>
      </c>
      <c r="M34" s="145">
        <v>0</v>
      </c>
      <c r="N34" s="145">
        <v>0</v>
      </c>
      <c r="O34" s="149">
        <v>508.32</v>
      </c>
      <c r="P34" s="89">
        <v>26271</v>
      </c>
      <c r="Q34" s="89">
        <v>0</v>
      </c>
      <c r="R34" s="89">
        <v>0</v>
      </c>
      <c r="S34" s="89">
        <v>0</v>
      </c>
      <c r="T34" s="134">
        <v>9500</v>
      </c>
      <c r="U34" s="134">
        <v>0</v>
      </c>
      <c r="V34" s="145">
        <v>8470</v>
      </c>
      <c r="W34" s="89">
        <v>0</v>
      </c>
      <c r="X34" s="89">
        <v>11219</v>
      </c>
      <c r="Y34" s="89">
        <v>4935</v>
      </c>
      <c r="Z34" s="89">
        <v>0</v>
      </c>
      <c r="AA34" s="168">
        <v>4853</v>
      </c>
      <c r="AB34" s="149">
        <v>6607</v>
      </c>
      <c r="AC34" s="145">
        <v>8064.18</v>
      </c>
      <c r="AD34" s="89">
        <v>6830</v>
      </c>
      <c r="AE34" s="89">
        <v>8000</v>
      </c>
      <c r="AF34" s="96">
        <v>8847</v>
      </c>
      <c r="AG34" s="89">
        <v>0</v>
      </c>
      <c r="AH34" s="89">
        <v>0</v>
      </c>
      <c r="AI34" s="89">
        <v>4450</v>
      </c>
      <c r="AJ34" s="89">
        <v>0</v>
      </c>
      <c r="AK34" s="89">
        <v>14082</v>
      </c>
      <c r="AL34" s="145">
        <v>8500</v>
      </c>
      <c r="AM34" s="145">
        <v>11000</v>
      </c>
      <c r="AN34" s="150">
        <v>666</v>
      </c>
      <c r="AO34" s="89">
        <v>0</v>
      </c>
      <c r="AP34" s="145">
        <v>9002</v>
      </c>
      <c r="AQ34" s="89">
        <v>4800</v>
      </c>
      <c r="AR34" s="89">
        <v>0</v>
      </c>
      <c r="AS34" s="145">
        <v>12050</v>
      </c>
      <c r="AT34" s="149">
        <v>2300</v>
      </c>
      <c r="AU34" s="89">
        <v>5430</v>
      </c>
      <c r="AV34" s="145">
        <v>9500</v>
      </c>
      <c r="AW34" s="149">
        <v>15469.856159999999</v>
      </c>
      <c r="AX34" s="149">
        <v>3500</v>
      </c>
      <c r="AY34" s="90">
        <v>4700</v>
      </c>
      <c r="AZ34" s="90">
        <v>5285</v>
      </c>
      <c r="BA34" s="90">
        <v>4003.2</v>
      </c>
      <c r="BB34" s="90">
        <v>9000</v>
      </c>
      <c r="BC34" s="78">
        <v>9105</v>
      </c>
      <c r="BD34" s="91">
        <v>4998</v>
      </c>
      <c r="BE34" s="84">
        <v>0</v>
      </c>
      <c r="BF34" s="110">
        <v>8110.6</v>
      </c>
      <c r="BG34" s="149">
        <v>8900</v>
      </c>
      <c r="BH34" s="111">
        <v>3000</v>
      </c>
      <c r="BI34" s="90">
        <v>6450</v>
      </c>
      <c r="BJ34" s="90">
        <v>3331.6</v>
      </c>
      <c r="BK34" s="89">
        <v>400</v>
      </c>
      <c r="BL34" s="112">
        <v>0</v>
      </c>
      <c r="BM34" s="89">
        <v>1950</v>
      </c>
      <c r="BN34" s="90">
        <v>17662</v>
      </c>
      <c r="BO34" s="71"/>
      <c r="BP34" s="71"/>
      <c r="BQ34" s="71"/>
      <c r="BR34" s="71"/>
      <c r="BS34" s="71"/>
      <c r="BT34" s="71"/>
      <c r="BU34" s="71"/>
      <c r="BV34" s="71"/>
      <c r="BW34" s="71"/>
      <c r="BX34" s="71"/>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row>
    <row r="35" spans="1:107" ht="15.75" x14ac:dyDescent="0.25">
      <c r="A35" s="70"/>
      <c r="B35" s="78" t="s">
        <v>118</v>
      </c>
      <c r="C35" s="90">
        <v>7944.4</v>
      </c>
      <c r="D35" s="89">
        <v>500</v>
      </c>
      <c r="E35" s="85">
        <v>2614</v>
      </c>
      <c r="F35" s="89">
        <v>2650</v>
      </c>
      <c r="G35" s="145"/>
      <c r="H35" s="85">
        <v>2000</v>
      </c>
      <c r="I35" s="89">
        <v>1500</v>
      </c>
      <c r="J35" s="89">
        <v>3500</v>
      </c>
      <c r="K35" s="89">
        <v>3000</v>
      </c>
      <c r="L35" s="145">
        <v>4250</v>
      </c>
      <c r="M35" s="145">
        <v>0</v>
      </c>
      <c r="N35" s="145">
        <v>0</v>
      </c>
      <c r="O35" s="169">
        <v>552.78</v>
      </c>
      <c r="P35" s="89">
        <v>28550</v>
      </c>
      <c r="Q35" s="89">
        <v>0</v>
      </c>
      <c r="R35" s="89">
        <v>0</v>
      </c>
      <c r="S35" s="89">
        <v>0</v>
      </c>
      <c r="T35" s="134">
        <v>8000</v>
      </c>
      <c r="U35" s="134">
        <v>0</v>
      </c>
      <c r="V35" s="145">
        <v>8500</v>
      </c>
      <c r="W35" s="89">
        <v>0</v>
      </c>
      <c r="X35" s="89">
        <v>11750</v>
      </c>
      <c r="Y35" s="89">
        <v>4125</v>
      </c>
      <c r="Z35" s="89">
        <v>0</v>
      </c>
      <c r="AA35" s="168">
        <v>4902</v>
      </c>
      <c r="AB35" s="170">
        <v>6610</v>
      </c>
      <c r="AC35" s="145">
        <v>8488.8430000000008</v>
      </c>
      <c r="AD35" s="89">
        <v>7500</v>
      </c>
      <c r="AE35" s="89">
        <v>9000</v>
      </c>
      <c r="AF35" s="96">
        <v>9100</v>
      </c>
      <c r="AG35" s="89">
        <v>0</v>
      </c>
      <c r="AH35" s="89">
        <v>0</v>
      </c>
      <c r="AI35" s="89">
        <v>2500</v>
      </c>
      <c r="AJ35" s="89">
        <v>0</v>
      </c>
      <c r="AK35" s="89">
        <v>11550</v>
      </c>
      <c r="AL35" s="145">
        <v>7500</v>
      </c>
      <c r="AM35" s="145">
        <v>10000</v>
      </c>
      <c r="AN35" s="150">
        <v>6842</v>
      </c>
      <c r="AO35" s="89">
        <v>0</v>
      </c>
      <c r="AP35" s="145">
        <v>7800</v>
      </c>
      <c r="AQ35" s="89">
        <v>5000</v>
      </c>
      <c r="AR35" s="89">
        <v>0</v>
      </c>
      <c r="AS35" s="145">
        <v>10300</v>
      </c>
      <c r="AT35" s="150">
        <v>2200</v>
      </c>
      <c r="AU35" s="89">
        <v>6767</v>
      </c>
      <c r="AV35" s="145">
        <v>9901</v>
      </c>
      <c r="AW35" s="149">
        <v>13530.834084</v>
      </c>
      <c r="AX35" s="89">
        <v>3000</v>
      </c>
      <c r="AY35" s="90">
        <v>3650</v>
      </c>
      <c r="AZ35" s="90">
        <v>3600</v>
      </c>
      <c r="BA35" s="90">
        <v>5136.3</v>
      </c>
      <c r="BB35" s="90">
        <v>8000</v>
      </c>
      <c r="BC35" s="78">
        <v>9500</v>
      </c>
      <c r="BD35" s="91">
        <v>5500</v>
      </c>
      <c r="BE35" s="84">
        <v>0</v>
      </c>
      <c r="BF35" s="110">
        <v>7196.9</v>
      </c>
      <c r="BG35" s="89">
        <v>7999</v>
      </c>
      <c r="BH35" s="111">
        <v>2746</v>
      </c>
      <c r="BI35" s="90">
        <v>6076</v>
      </c>
      <c r="BJ35" s="90">
        <v>2700.1</v>
      </c>
      <c r="BK35" s="89">
        <v>400</v>
      </c>
      <c r="BL35" s="112">
        <v>0</v>
      </c>
      <c r="BM35" s="89">
        <v>600</v>
      </c>
      <c r="BN35" s="90">
        <v>15727</v>
      </c>
      <c r="BO35" s="71"/>
      <c r="BP35" s="71"/>
      <c r="BQ35" s="71"/>
      <c r="BR35" s="71"/>
      <c r="BS35" s="71"/>
      <c r="BT35" s="71"/>
      <c r="BU35" s="71"/>
      <c r="BV35" s="71"/>
      <c r="BW35" s="71"/>
      <c r="BX35" s="71"/>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row>
    <row r="36" spans="1:107" ht="15.75" x14ac:dyDescent="0.25">
      <c r="A36" s="70"/>
      <c r="B36" s="78" t="s">
        <v>119</v>
      </c>
      <c r="C36" s="90">
        <v>6632.7</v>
      </c>
      <c r="D36" s="89">
        <v>0</v>
      </c>
      <c r="E36" s="87">
        <v>2548</v>
      </c>
      <c r="F36" s="89">
        <v>2143</v>
      </c>
      <c r="G36" s="145"/>
      <c r="H36" s="85">
        <v>2000</v>
      </c>
      <c r="I36" s="89">
        <v>900</v>
      </c>
      <c r="J36" s="89">
        <v>3800</v>
      </c>
      <c r="K36" s="89">
        <v>2450</v>
      </c>
      <c r="L36" s="145">
        <v>3995</v>
      </c>
      <c r="M36" s="145">
        <v>0</v>
      </c>
      <c r="N36" s="145">
        <v>0</v>
      </c>
      <c r="O36" s="169">
        <v>502</v>
      </c>
      <c r="P36" s="89">
        <v>24502</v>
      </c>
      <c r="Q36" s="89">
        <v>0</v>
      </c>
      <c r="R36" s="89">
        <v>0</v>
      </c>
      <c r="S36" s="89">
        <v>0</v>
      </c>
      <c r="T36" s="134">
        <v>6000</v>
      </c>
      <c r="U36" s="134">
        <v>0</v>
      </c>
      <c r="V36" s="145">
        <v>8500</v>
      </c>
      <c r="W36" s="89">
        <v>0</v>
      </c>
      <c r="X36" s="89">
        <v>10050</v>
      </c>
      <c r="Y36" s="89">
        <v>4050</v>
      </c>
      <c r="Z36" s="89">
        <v>0</v>
      </c>
      <c r="AA36" s="168">
        <v>4123</v>
      </c>
      <c r="AB36" s="89">
        <v>3500</v>
      </c>
      <c r="AC36" s="145">
        <v>6114.26</v>
      </c>
      <c r="AD36" s="89">
        <v>6000</v>
      </c>
      <c r="AE36" s="89">
        <v>8012</v>
      </c>
      <c r="AF36" s="96">
        <v>9300</v>
      </c>
      <c r="AG36" s="89">
        <v>0</v>
      </c>
      <c r="AH36" s="89">
        <v>0</v>
      </c>
      <c r="AI36" s="89">
        <v>4150</v>
      </c>
      <c r="AJ36" s="89">
        <v>0</v>
      </c>
      <c r="AK36" s="89">
        <v>13929</v>
      </c>
      <c r="AL36" s="145">
        <v>7000</v>
      </c>
      <c r="AM36" s="145">
        <v>10500</v>
      </c>
      <c r="AN36" s="150">
        <v>6000</v>
      </c>
      <c r="AO36" s="89">
        <v>0</v>
      </c>
      <c r="AP36" s="145">
        <v>5802</v>
      </c>
      <c r="AQ36" s="89">
        <v>4550</v>
      </c>
      <c r="AR36" s="89">
        <v>0</v>
      </c>
      <c r="AS36" s="145">
        <v>10000</v>
      </c>
      <c r="AT36" s="150">
        <v>2100</v>
      </c>
      <c r="AU36" s="89">
        <v>5987</v>
      </c>
      <c r="AV36" s="145">
        <v>6958</v>
      </c>
      <c r="AW36" s="149">
        <v>13210.391261999999</v>
      </c>
      <c r="AX36" s="89">
        <v>4151</v>
      </c>
      <c r="AY36" s="90">
        <v>3790</v>
      </c>
      <c r="AZ36" s="90">
        <v>3600</v>
      </c>
      <c r="BA36" s="90">
        <v>3787.4</v>
      </c>
      <c r="BB36" s="90">
        <v>7898</v>
      </c>
      <c r="BC36" s="78">
        <v>8925</v>
      </c>
      <c r="BD36" s="91">
        <v>5200</v>
      </c>
      <c r="BE36" s="84">
        <v>0</v>
      </c>
      <c r="BF36" s="110">
        <v>7694.1</v>
      </c>
      <c r="BG36" s="89">
        <v>7998</v>
      </c>
      <c r="BH36" s="111">
        <v>3000</v>
      </c>
      <c r="BI36" s="90">
        <v>5400</v>
      </c>
      <c r="BJ36" s="90">
        <v>1813.9</v>
      </c>
      <c r="BK36" s="89">
        <v>400</v>
      </c>
      <c r="BL36" s="112">
        <v>0</v>
      </c>
      <c r="BM36" s="89">
        <v>770</v>
      </c>
      <c r="BN36" s="90">
        <v>13365</v>
      </c>
      <c r="BO36" s="71"/>
      <c r="BP36" s="71"/>
      <c r="BQ36" s="71"/>
      <c r="BR36" s="71"/>
      <c r="BS36" s="71"/>
      <c r="BT36" s="71"/>
      <c r="BU36" s="71"/>
      <c r="BV36" s="71"/>
      <c r="BW36" s="71"/>
      <c r="BX36" s="71"/>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row>
    <row r="37" spans="1:107" ht="15.75" x14ac:dyDescent="0.25">
      <c r="A37" s="70"/>
      <c r="B37" s="78" t="s">
        <v>121</v>
      </c>
      <c r="C37" s="90">
        <v>8052</v>
      </c>
      <c r="D37" s="89">
        <v>700</v>
      </c>
      <c r="E37" s="87">
        <v>2474</v>
      </c>
      <c r="F37" s="89">
        <v>2800</v>
      </c>
      <c r="G37" s="145"/>
      <c r="H37" s="85">
        <v>2000</v>
      </c>
      <c r="I37" s="89">
        <v>500</v>
      </c>
      <c r="J37" s="89">
        <v>4100</v>
      </c>
      <c r="K37" s="89">
        <v>3100</v>
      </c>
      <c r="L37" s="145">
        <v>4051</v>
      </c>
      <c r="M37" s="145">
        <v>0</v>
      </c>
      <c r="N37" s="145">
        <v>0</v>
      </c>
      <c r="O37" s="169">
        <v>657.18</v>
      </c>
      <c r="P37" s="89">
        <v>23750</v>
      </c>
      <c r="Q37" s="89">
        <v>0</v>
      </c>
      <c r="R37" s="89">
        <v>0</v>
      </c>
      <c r="S37" s="89">
        <v>0</v>
      </c>
      <c r="T37" s="134">
        <v>6500</v>
      </c>
      <c r="U37" s="134">
        <v>0</v>
      </c>
      <c r="V37" s="145">
        <v>6449</v>
      </c>
      <c r="W37" s="89">
        <v>0</v>
      </c>
      <c r="X37" s="89">
        <v>12500</v>
      </c>
      <c r="Y37" s="89">
        <v>4486</v>
      </c>
      <c r="Z37" s="89">
        <v>0</v>
      </c>
      <c r="AA37" s="168">
        <v>4720</v>
      </c>
      <c r="AB37" s="89">
        <v>7215</v>
      </c>
      <c r="AC37" s="145">
        <v>5532.44</v>
      </c>
      <c r="AD37" s="89">
        <v>7350</v>
      </c>
      <c r="AE37" s="89">
        <v>7000</v>
      </c>
      <c r="AF37" s="96">
        <v>10658</v>
      </c>
      <c r="AG37" s="89">
        <v>0</v>
      </c>
      <c r="AH37" s="89">
        <v>0</v>
      </c>
      <c r="AI37" s="89">
        <v>6200</v>
      </c>
      <c r="AJ37" s="89">
        <v>0</v>
      </c>
      <c r="AK37" s="89">
        <v>11500</v>
      </c>
      <c r="AL37" s="145">
        <v>5000</v>
      </c>
      <c r="AM37" s="145">
        <v>10000</v>
      </c>
      <c r="AN37" s="150">
        <v>3875</v>
      </c>
      <c r="AO37" s="89">
        <v>0</v>
      </c>
      <c r="AP37" s="145">
        <v>5050</v>
      </c>
      <c r="AQ37" s="89">
        <v>4800</v>
      </c>
      <c r="AR37" s="89">
        <v>0</v>
      </c>
      <c r="AS37" s="145">
        <v>11785</v>
      </c>
      <c r="AT37" s="150">
        <v>2200</v>
      </c>
      <c r="AU37" s="89">
        <v>4816</v>
      </c>
      <c r="AV37" s="145">
        <v>1560</v>
      </c>
      <c r="AW37" s="149">
        <v>12906.897500999999</v>
      </c>
      <c r="AX37" s="89">
        <v>3500</v>
      </c>
      <c r="AY37" s="90">
        <v>4850</v>
      </c>
      <c r="AZ37" s="90">
        <v>3600</v>
      </c>
      <c r="BA37" s="90">
        <v>3021.7</v>
      </c>
      <c r="BB37" s="90">
        <v>8000</v>
      </c>
      <c r="BC37" s="78">
        <v>8137</v>
      </c>
      <c r="BD37" s="91">
        <v>5000</v>
      </c>
      <c r="BE37" s="84">
        <v>0</v>
      </c>
      <c r="BF37" s="110">
        <v>7003.2999999999993</v>
      </c>
      <c r="BG37" s="89">
        <v>8500</v>
      </c>
      <c r="BH37" s="111">
        <v>3000</v>
      </c>
      <c r="BI37" s="90">
        <v>5500</v>
      </c>
      <c r="BJ37" s="90">
        <v>1500.6</v>
      </c>
      <c r="BK37" s="89">
        <v>400</v>
      </c>
      <c r="BL37" s="112">
        <v>0</v>
      </c>
      <c r="BM37" s="89">
        <v>1000</v>
      </c>
      <c r="BN37" s="90">
        <v>14532</v>
      </c>
      <c r="BO37" s="71"/>
      <c r="BP37" s="71"/>
      <c r="BQ37" s="71"/>
      <c r="BR37" s="71"/>
      <c r="BS37" s="71"/>
      <c r="BT37" s="71"/>
      <c r="BU37" s="71"/>
      <c r="BV37" s="71"/>
      <c r="BW37" s="71"/>
      <c r="BX37" s="71"/>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row>
    <row r="38" spans="1:107" ht="15.75" x14ac:dyDescent="0.25">
      <c r="A38" s="70"/>
      <c r="B38" s="78" t="s">
        <v>122</v>
      </c>
      <c r="C38" s="98">
        <v>10383.700000000001</v>
      </c>
      <c r="D38" s="152">
        <v>500</v>
      </c>
      <c r="E38" s="87">
        <v>2700</v>
      </c>
      <c r="F38" s="89">
        <v>1750</v>
      </c>
      <c r="G38" s="155"/>
      <c r="H38" s="87">
        <v>2000</v>
      </c>
      <c r="I38" s="152">
        <v>600</v>
      </c>
      <c r="J38" s="89">
        <v>3000</v>
      </c>
      <c r="K38" s="89">
        <v>3000</v>
      </c>
      <c r="L38" s="155">
        <v>4055</v>
      </c>
      <c r="M38" s="145">
        <v>0</v>
      </c>
      <c r="N38" s="145">
        <v>0</v>
      </c>
      <c r="O38" s="169">
        <v>588.05999999999995</v>
      </c>
      <c r="P38" s="89">
        <v>25300</v>
      </c>
      <c r="Q38" s="89">
        <v>0</v>
      </c>
      <c r="R38" s="89">
        <v>0</v>
      </c>
      <c r="S38" s="89">
        <v>0</v>
      </c>
      <c r="T38" s="134">
        <v>7000</v>
      </c>
      <c r="U38" s="134">
        <v>0</v>
      </c>
      <c r="V38" s="155">
        <v>8200</v>
      </c>
      <c r="W38" s="89">
        <v>0</v>
      </c>
      <c r="X38" s="152">
        <v>13200</v>
      </c>
      <c r="Y38" s="152">
        <v>5319</v>
      </c>
      <c r="Z38" s="89">
        <v>0</v>
      </c>
      <c r="AA38" s="168">
        <v>5045</v>
      </c>
      <c r="AB38" s="89">
        <v>7649</v>
      </c>
      <c r="AC38" s="155">
        <v>5121.0200000000004</v>
      </c>
      <c r="AD38" s="152">
        <v>8000</v>
      </c>
      <c r="AE38" s="89">
        <v>8000</v>
      </c>
      <c r="AF38" s="96">
        <v>10861</v>
      </c>
      <c r="AG38" s="89">
        <v>0</v>
      </c>
      <c r="AH38" s="89">
        <v>0</v>
      </c>
      <c r="AI38" s="89">
        <v>5700</v>
      </c>
      <c r="AJ38" s="89">
        <v>0</v>
      </c>
      <c r="AK38" s="152">
        <v>12600</v>
      </c>
      <c r="AL38" s="155">
        <v>5036</v>
      </c>
      <c r="AM38" s="155">
        <v>10000</v>
      </c>
      <c r="AN38" s="150">
        <v>3970</v>
      </c>
      <c r="AO38" s="89">
        <v>0</v>
      </c>
      <c r="AP38" s="155">
        <v>6001.5</v>
      </c>
      <c r="AQ38" s="152">
        <v>4008</v>
      </c>
      <c r="AR38" s="89">
        <v>0</v>
      </c>
      <c r="AS38" s="155">
        <v>9500</v>
      </c>
      <c r="AT38" s="150">
        <v>2200</v>
      </c>
      <c r="AU38" s="89">
        <v>3688</v>
      </c>
      <c r="AV38" s="155">
        <v>8900</v>
      </c>
      <c r="AW38" s="149">
        <v>12070.685820000001</v>
      </c>
      <c r="AX38" s="89">
        <v>3500</v>
      </c>
      <c r="AY38" s="98">
        <v>5750</v>
      </c>
      <c r="AZ38" s="98">
        <v>2400</v>
      </c>
      <c r="BA38" s="98">
        <v>4370.3</v>
      </c>
      <c r="BB38" s="90">
        <v>8000</v>
      </c>
      <c r="BC38" s="78">
        <v>6884</v>
      </c>
      <c r="BD38" s="99">
        <v>5500</v>
      </c>
      <c r="BE38" s="84">
        <v>0</v>
      </c>
      <c r="BF38" s="110">
        <v>7278.0999999999995</v>
      </c>
      <c r="BG38" s="89">
        <v>9303</v>
      </c>
      <c r="BH38" s="114">
        <v>3751</v>
      </c>
      <c r="BI38" s="98">
        <v>6004.8</v>
      </c>
      <c r="BJ38" s="90">
        <v>2200.3000000000002</v>
      </c>
      <c r="BK38" s="89">
        <v>200</v>
      </c>
      <c r="BL38" s="112">
        <v>0</v>
      </c>
      <c r="BM38" s="152">
        <v>528</v>
      </c>
      <c r="BN38" s="98">
        <v>18136</v>
      </c>
      <c r="BO38" s="71"/>
      <c r="BP38" s="71"/>
      <c r="BQ38" s="71"/>
      <c r="BR38" s="71"/>
      <c r="BS38" s="71"/>
      <c r="BT38" s="71"/>
      <c r="BU38" s="71"/>
      <c r="BV38" s="71"/>
      <c r="BW38" s="71"/>
      <c r="BX38" s="71"/>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row>
    <row r="39" spans="1:107" ht="15.75" x14ac:dyDescent="0.25">
      <c r="A39" s="70"/>
      <c r="B39" s="78" t="s">
        <v>124</v>
      </c>
      <c r="C39" s="90">
        <v>11433.6</v>
      </c>
      <c r="D39" s="89">
        <v>300</v>
      </c>
      <c r="E39" s="87">
        <v>2200</v>
      </c>
      <c r="F39" s="89">
        <v>2500</v>
      </c>
      <c r="G39" s="145"/>
      <c r="H39" s="87">
        <v>2000</v>
      </c>
      <c r="I39" s="89">
        <v>576</v>
      </c>
      <c r="J39" s="89">
        <v>4700</v>
      </c>
      <c r="K39" s="89">
        <v>3000</v>
      </c>
      <c r="L39" s="145">
        <v>3500</v>
      </c>
      <c r="M39" s="145">
        <v>0</v>
      </c>
      <c r="N39" s="145">
        <v>0</v>
      </c>
      <c r="O39" s="169">
        <v>559</v>
      </c>
      <c r="P39" s="89">
        <v>23625</v>
      </c>
      <c r="Q39" s="89">
        <v>0</v>
      </c>
      <c r="R39" s="89">
        <v>0</v>
      </c>
      <c r="S39" s="89">
        <v>0</v>
      </c>
      <c r="T39" s="134">
        <v>7500</v>
      </c>
      <c r="U39" s="134">
        <v>0</v>
      </c>
      <c r="V39" s="145">
        <v>9000</v>
      </c>
      <c r="W39" s="89">
        <v>0</v>
      </c>
      <c r="X39" s="89">
        <v>11750</v>
      </c>
      <c r="Y39" s="89">
        <v>4000</v>
      </c>
      <c r="Z39" s="89">
        <v>0</v>
      </c>
      <c r="AA39" s="168">
        <v>2325</v>
      </c>
      <c r="AB39" s="89">
        <v>6850</v>
      </c>
      <c r="AC39" s="145">
        <v>5573.94</v>
      </c>
      <c r="AD39" s="89">
        <v>5106</v>
      </c>
      <c r="AE39" s="89">
        <v>8000</v>
      </c>
      <c r="AF39" s="96">
        <v>6100</v>
      </c>
      <c r="AG39" s="89">
        <v>0</v>
      </c>
      <c r="AH39" s="89">
        <v>0</v>
      </c>
      <c r="AI39" s="89">
        <v>5300</v>
      </c>
      <c r="AJ39" s="89">
        <v>0</v>
      </c>
      <c r="AK39" s="89">
        <v>10449</v>
      </c>
      <c r="AL39" s="145">
        <v>8000</v>
      </c>
      <c r="AM39" s="145">
        <v>10000</v>
      </c>
      <c r="AN39" s="150">
        <v>5000</v>
      </c>
      <c r="AO39" s="89">
        <v>0</v>
      </c>
      <c r="AP39" s="145">
        <v>6002</v>
      </c>
      <c r="AQ39" s="89">
        <v>3660</v>
      </c>
      <c r="AR39" s="89">
        <v>0</v>
      </c>
      <c r="AS39" s="145">
        <v>11000</v>
      </c>
      <c r="AT39" s="150">
        <v>2300</v>
      </c>
      <c r="AU39" s="89">
        <v>4216</v>
      </c>
      <c r="AV39" s="145">
        <v>8650</v>
      </c>
      <c r="AW39" s="149">
        <v>11839</v>
      </c>
      <c r="AX39" s="89">
        <v>3500</v>
      </c>
      <c r="AY39" s="90">
        <v>4561</v>
      </c>
      <c r="AZ39" s="90">
        <v>2400</v>
      </c>
      <c r="BA39" s="90">
        <v>4546.3999999999996</v>
      </c>
      <c r="BB39" s="90">
        <v>10000</v>
      </c>
      <c r="BC39" s="78">
        <v>8087</v>
      </c>
      <c r="BD39" s="91">
        <v>5040</v>
      </c>
      <c r="BE39" s="84">
        <v>0</v>
      </c>
      <c r="BF39" s="110">
        <v>6931.2</v>
      </c>
      <c r="BG39" s="89">
        <v>9000</v>
      </c>
      <c r="BH39" s="111">
        <v>4501</v>
      </c>
      <c r="BI39" s="90">
        <v>5620.2</v>
      </c>
      <c r="BJ39" s="90">
        <v>1700</v>
      </c>
      <c r="BK39" s="89">
        <v>0</v>
      </c>
      <c r="BL39" s="112">
        <v>0</v>
      </c>
      <c r="BM39" s="89">
        <v>462</v>
      </c>
      <c r="BN39" s="90">
        <v>13870</v>
      </c>
      <c r="BO39" s="71"/>
      <c r="BP39" s="71"/>
      <c r="BQ39" s="71"/>
      <c r="BR39" s="71"/>
      <c r="BS39" s="71"/>
      <c r="BT39" s="71"/>
      <c r="BU39" s="71"/>
      <c r="BV39" s="71"/>
      <c r="BW39" s="71"/>
      <c r="BX39" s="71"/>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row>
    <row r="40" spans="1:107" ht="15.75" x14ac:dyDescent="0.25">
      <c r="A40" s="70"/>
      <c r="B40" s="78" t="s">
        <v>125</v>
      </c>
      <c r="C40" s="90">
        <v>13081.8</v>
      </c>
      <c r="D40" s="89">
        <v>200</v>
      </c>
      <c r="E40" s="87">
        <v>2500</v>
      </c>
      <c r="F40" s="89">
        <v>2500</v>
      </c>
      <c r="G40" s="145"/>
      <c r="H40" s="87">
        <v>1500</v>
      </c>
      <c r="I40" s="89">
        <v>1300</v>
      </c>
      <c r="J40" s="89">
        <v>4700</v>
      </c>
      <c r="K40" s="89">
        <v>3400</v>
      </c>
      <c r="L40" s="145">
        <v>3748</v>
      </c>
      <c r="M40" s="145">
        <v>0</v>
      </c>
      <c r="N40" s="145">
        <v>0</v>
      </c>
      <c r="O40" s="169">
        <v>628</v>
      </c>
      <c r="P40" s="89">
        <v>23150</v>
      </c>
      <c r="Q40" s="89">
        <v>0</v>
      </c>
      <c r="R40" s="89">
        <v>0</v>
      </c>
      <c r="S40" s="89">
        <v>0</v>
      </c>
      <c r="T40" s="134">
        <v>7500</v>
      </c>
      <c r="U40" s="134">
        <v>0</v>
      </c>
      <c r="V40" s="145">
        <v>9678</v>
      </c>
      <c r="W40" s="89">
        <v>0</v>
      </c>
      <c r="X40" s="89">
        <v>12800</v>
      </c>
      <c r="Y40" s="89">
        <v>4500</v>
      </c>
      <c r="Z40" s="89">
        <v>0</v>
      </c>
      <c r="AA40" s="168">
        <v>2068.9699999999998</v>
      </c>
      <c r="AB40" s="89">
        <v>7279</v>
      </c>
      <c r="AC40" s="145">
        <v>7579.42</v>
      </c>
      <c r="AD40" s="89">
        <v>7193</v>
      </c>
      <c r="AE40" s="89">
        <v>8500</v>
      </c>
      <c r="AF40" s="96">
        <v>7049</v>
      </c>
      <c r="AG40" s="89">
        <v>0</v>
      </c>
      <c r="AH40" s="89">
        <v>0</v>
      </c>
      <c r="AI40" s="89">
        <v>6500</v>
      </c>
      <c r="AJ40" s="89">
        <v>0</v>
      </c>
      <c r="AK40" s="89">
        <v>11600</v>
      </c>
      <c r="AL40" s="145">
        <v>7000</v>
      </c>
      <c r="AM40" s="145">
        <v>9000</v>
      </c>
      <c r="AN40" s="150">
        <v>6558</v>
      </c>
      <c r="AO40" s="89">
        <v>0</v>
      </c>
      <c r="AP40" s="145">
        <v>6501</v>
      </c>
      <c r="AQ40" s="89">
        <v>5058</v>
      </c>
      <c r="AR40" s="89">
        <v>0</v>
      </c>
      <c r="AS40" s="145">
        <v>11000</v>
      </c>
      <c r="AT40" s="150">
        <v>2200</v>
      </c>
      <c r="AU40" s="89">
        <v>4587</v>
      </c>
      <c r="AV40" s="145">
        <v>9471</v>
      </c>
      <c r="AW40" s="150">
        <v>12277.28</v>
      </c>
      <c r="AX40" s="89">
        <v>4000</v>
      </c>
      <c r="AY40" s="90">
        <v>6248</v>
      </c>
      <c r="AZ40" s="90">
        <v>3200</v>
      </c>
      <c r="BA40" s="90">
        <v>5341.3</v>
      </c>
      <c r="BB40" s="90">
        <v>10000</v>
      </c>
      <c r="BC40" s="78">
        <v>8250</v>
      </c>
      <c r="BD40" s="91">
        <v>5500</v>
      </c>
      <c r="BE40" s="84">
        <v>0</v>
      </c>
      <c r="BF40" s="110">
        <v>6993.9</v>
      </c>
      <c r="BG40" s="89">
        <v>8599</v>
      </c>
      <c r="BH40" s="111">
        <v>3753</v>
      </c>
      <c r="BI40" s="90">
        <v>4500</v>
      </c>
      <c r="BJ40" s="90">
        <v>2000</v>
      </c>
      <c r="BK40" s="89">
        <v>0</v>
      </c>
      <c r="BL40" s="112">
        <v>0</v>
      </c>
      <c r="BM40" s="89">
        <v>462</v>
      </c>
      <c r="BN40" s="90">
        <v>13791</v>
      </c>
      <c r="BO40" s="71"/>
      <c r="BP40" s="71"/>
      <c r="BQ40" s="71"/>
      <c r="BR40" s="71"/>
      <c r="BS40" s="71"/>
      <c r="BT40" s="71"/>
      <c r="BU40" s="71"/>
      <c r="BV40" s="71"/>
      <c r="BW40" s="71"/>
      <c r="BX40" s="71"/>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row>
    <row r="41" spans="1:107" ht="15.75" x14ac:dyDescent="0.25">
      <c r="A41" s="70"/>
      <c r="B41" s="78" t="s">
        <v>127</v>
      </c>
      <c r="C41" s="90">
        <v>11174</v>
      </c>
      <c r="D41" s="89">
        <v>300</v>
      </c>
      <c r="E41" s="87">
        <v>2500</v>
      </c>
      <c r="F41" s="89">
        <v>3200</v>
      </c>
      <c r="G41" s="145"/>
      <c r="H41" s="87">
        <v>2500</v>
      </c>
      <c r="I41" s="89">
        <v>2300</v>
      </c>
      <c r="J41" s="89">
        <v>4000</v>
      </c>
      <c r="K41" s="89">
        <v>3100</v>
      </c>
      <c r="L41" s="145">
        <v>4252</v>
      </c>
      <c r="M41" s="145">
        <v>0</v>
      </c>
      <c r="N41" s="145">
        <v>0</v>
      </c>
      <c r="O41" s="169">
        <v>673</v>
      </c>
      <c r="P41" s="89">
        <v>22900</v>
      </c>
      <c r="Q41" s="89">
        <v>0</v>
      </c>
      <c r="R41" s="89">
        <v>0</v>
      </c>
      <c r="S41" s="89">
        <v>0</v>
      </c>
      <c r="T41" s="134">
        <v>10000</v>
      </c>
      <c r="U41" s="134">
        <v>0</v>
      </c>
      <c r="V41" s="145">
        <v>9799</v>
      </c>
      <c r="W41" s="89">
        <v>0</v>
      </c>
      <c r="X41" s="89">
        <v>12300</v>
      </c>
      <c r="Y41" s="89">
        <v>5000</v>
      </c>
      <c r="Z41" s="89">
        <v>0</v>
      </c>
      <c r="AA41" s="168">
        <v>4864</v>
      </c>
      <c r="AB41" s="89">
        <v>7848</v>
      </c>
      <c r="AC41" s="145">
        <v>8188.19</v>
      </c>
      <c r="AD41" s="89">
        <v>6417</v>
      </c>
      <c r="AE41" s="89">
        <v>9500</v>
      </c>
      <c r="AF41" s="96">
        <v>12000</v>
      </c>
      <c r="AG41" s="89">
        <v>0</v>
      </c>
      <c r="AH41" s="89">
        <v>0</v>
      </c>
      <c r="AI41" s="89">
        <v>6800</v>
      </c>
      <c r="AJ41" s="89">
        <v>0</v>
      </c>
      <c r="AK41" s="89">
        <v>12849</v>
      </c>
      <c r="AL41" s="145">
        <v>7500</v>
      </c>
      <c r="AM41" s="145">
        <v>11000</v>
      </c>
      <c r="AN41" s="150">
        <v>5000</v>
      </c>
      <c r="AO41" s="89">
        <v>0</v>
      </c>
      <c r="AP41" s="145">
        <v>8700</v>
      </c>
      <c r="AQ41" s="89">
        <v>6300</v>
      </c>
      <c r="AR41" s="89">
        <v>0</v>
      </c>
      <c r="AS41" s="145">
        <v>9350</v>
      </c>
      <c r="AT41" s="150">
        <v>2300</v>
      </c>
      <c r="AU41" s="89">
        <v>5582</v>
      </c>
      <c r="AV41" s="145">
        <v>10500</v>
      </c>
      <c r="AW41" s="150">
        <v>12836.76</v>
      </c>
      <c r="AX41" s="89">
        <v>4242</v>
      </c>
      <c r="AY41" s="90">
        <v>5921</v>
      </c>
      <c r="AZ41" s="90">
        <v>3500</v>
      </c>
      <c r="BA41" s="90">
        <v>6199.2000000000007</v>
      </c>
      <c r="BB41" s="90">
        <v>8000</v>
      </c>
      <c r="BC41" s="78">
        <v>8554</v>
      </c>
      <c r="BD41" s="91">
        <v>5500</v>
      </c>
      <c r="BE41" s="84">
        <v>0</v>
      </c>
      <c r="BF41" s="110">
        <v>6366.5999999999995</v>
      </c>
      <c r="BG41" s="89">
        <v>9659</v>
      </c>
      <c r="BH41" s="111">
        <v>4502</v>
      </c>
      <c r="BI41" s="90">
        <v>5100</v>
      </c>
      <c r="BJ41" s="90">
        <v>2500</v>
      </c>
      <c r="BK41" s="89">
        <v>300</v>
      </c>
      <c r="BL41" s="112">
        <v>0</v>
      </c>
      <c r="BM41" s="89">
        <v>700</v>
      </c>
      <c r="BN41" s="90">
        <v>18361</v>
      </c>
      <c r="BO41" s="71"/>
      <c r="BP41" s="71"/>
      <c r="BQ41" s="71"/>
      <c r="BR41" s="71"/>
      <c r="BS41" s="71"/>
      <c r="BT41" s="71"/>
      <c r="BU41" s="71"/>
      <c r="BV41" s="71"/>
      <c r="BW41" s="71"/>
      <c r="BX41" s="71"/>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row>
    <row r="42" spans="1:107" ht="16.5" thickBot="1" x14ac:dyDescent="0.3">
      <c r="A42" s="70"/>
      <c r="B42" s="78" t="s">
        <v>128</v>
      </c>
      <c r="C42" s="90">
        <v>10413.799999999999</v>
      </c>
      <c r="D42" s="160">
        <v>0</v>
      </c>
      <c r="E42" s="104">
        <v>4000</v>
      </c>
      <c r="F42" s="89">
        <v>4779</v>
      </c>
      <c r="G42" s="163"/>
      <c r="H42" s="104">
        <v>4000</v>
      </c>
      <c r="I42" s="160">
        <v>4650</v>
      </c>
      <c r="J42" s="89">
        <v>4750</v>
      </c>
      <c r="K42" s="89">
        <v>3500</v>
      </c>
      <c r="L42" s="163">
        <v>3577</v>
      </c>
      <c r="M42" s="145">
        <v>0</v>
      </c>
      <c r="N42" s="145">
        <v>0</v>
      </c>
      <c r="O42" s="169">
        <v>2000</v>
      </c>
      <c r="P42" s="89">
        <v>27650</v>
      </c>
      <c r="Q42" s="89">
        <v>0</v>
      </c>
      <c r="R42" s="89">
        <v>0</v>
      </c>
      <c r="S42" s="89">
        <v>0</v>
      </c>
      <c r="T42" s="134">
        <v>9500</v>
      </c>
      <c r="U42" s="134">
        <v>0</v>
      </c>
      <c r="V42" s="163">
        <v>9174</v>
      </c>
      <c r="W42" s="89">
        <v>0</v>
      </c>
      <c r="X42" s="160">
        <v>12850</v>
      </c>
      <c r="Y42" s="160">
        <v>4500</v>
      </c>
      <c r="Z42" s="89">
        <v>0</v>
      </c>
      <c r="AA42" s="168">
        <v>5924</v>
      </c>
      <c r="AB42" s="89">
        <v>8841</v>
      </c>
      <c r="AC42" s="163">
        <v>8293.8700000000008</v>
      </c>
      <c r="AD42" s="160">
        <v>12600</v>
      </c>
      <c r="AE42" s="89">
        <v>9000</v>
      </c>
      <c r="AF42" s="96">
        <v>15150</v>
      </c>
      <c r="AG42" s="89">
        <v>0</v>
      </c>
      <c r="AH42" s="89">
        <v>0</v>
      </c>
      <c r="AI42" s="89">
        <v>7550</v>
      </c>
      <c r="AJ42" s="89">
        <v>0</v>
      </c>
      <c r="AK42" s="160">
        <v>11923</v>
      </c>
      <c r="AL42" s="163">
        <v>7150</v>
      </c>
      <c r="AM42" s="163">
        <v>11000</v>
      </c>
      <c r="AN42" s="150">
        <v>10011</v>
      </c>
      <c r="AO42" s="89">
        <v>0</v>
      </c>
      <c r="AP42" s="163">
        <v>8530</v>
      </c>
      <c r="AQ42" s="160">
        <v>6058</v>
      </c>
      <c r="AR42" s="89">
        <v>0</v>
      </c>
      <c r="AS42" s="163">
        <v>11850</v>
      </c>
      <c r="AT42" s="150">
        <v>3500</v>
      </c>
      <c r="AU42" s="89">
        <v>5524</v>
      </c>
      <c r="AV42" s="163">
        <v>8601</v>
      </c>
      <c r="AW42" s="150">
        <v>14924.79</v>
      </c>
      <c r="AX42" s="89">
        <v>9000</v>
      </c>
      <c r="AY42" s="90">
        <v>9736</v>
      </c>
      <c r="AZ42" s="90">
        <v>5500</v>
      </c>
      <c r="BA42" s="90">
        <v>9791.4000000000015</v>
      </c>
      <c r="BB42" s="90">
        <v>8000</v>
      </c>
      <c r="BC42" s="192">
        <v>7493</v>
      </c>
      <c r="BD42" s="91">
        <v>5503</v>
      </c>
      <c r="BE42" s="84">
        <v>0</v>
      </c>
      <c r="BF42" s="110">
        <v>6775.4</v>
      </c>
      <c r="BG42" s="163"/>
      <c r="BH42" s="111">
        <v>4604</v>
      </c>
      <c r="BI42" s="90">
        <v>5400</v>
      </c>
      <c r="BJ42" s="90">
        <v>2000.5</v>
      </c>
      <c r="BK42" s="89">
        <v>0</v>
      </c>
      <c r="BL42" s="112">
        <v>0</v>
      </c>
      <c r="BM42" s="160">
        <v>1500</v>
      </c>
      <c r="BN42" s="90">
        <v>17314</v>
      </c>
      <c r="BO42" s="71"/>
      <c r="BP42" s="71"/>
      <c r="BQ42" s="71"/>
      <c r="BR42" s="71"/>
      <c r="BS42" s="71"/>
      <c r="BT42" s="71"/>
      <c r="BU42" s="71"/>
      <c r="BV42" s="71"/>
      <c r="BW42" s="71"/>
      <c r="BX42" s="71"/>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row>
    <row r="43" spans="1:107" ht="15.75" x14ac:dyDescent="0.25">
      <c r="A43" s="70"/>
      <c r="B43" s="115" t="s">
        <v>130</v>
      </c>
      <c r="C43" s="116">
        <f t="shared" ref="C43:AG43" si="6">SUM(C31:C42)</f>
        <v>119887.30000000002</v>
      </c>
      <c r="D43" s="116">
        <f t="shared" si="6"/>
        <v>7433</v>
      </c>
      <c r="E43" s="116">
        <f t="shared" si="6"/>
        <v>35597</v>
      </c>
      <c r="F43" s="116">
        <f t="shared" si="6"/>
        <v>34395.68</v>
      </c>
      <c r="G43" s="116">
        <f t="shared" si="6"/>
        <v>4850</v>
      </c>
      <c r="H43" s="116">
        <f t="shared" si="6"/>
        <v>26303</v>
      </c>
      <c r="I43" s="116">
        <f t="shared" si="6"/>
        <v>18592</v>
      </c>
      <c r="J43" s="116">
        <f t="shared" si="6"/>
        <v>53150</v>
      </c>
      <c r="K43" s="116">
        <f t="shared" si="6"/>
        <v>38750</v>
      </c>
      <c r="L43" s="116">
        <f t="shared" si="6"/>
        <v>49078</v>
      </c>
      <c r="M43" s="116">
        <f t="shared" si="6"/>
        <v>0</v>
      </c>
      <c r="N43" s="116">
        <f t="shared" si="6"/>
        <v>0</v>
      </c>
      <c r="O43" s="116">
        <f t="shared" si="6"/>
        <v>8262.24</v>
      </c>
      <c r="P43" s="116">
        <f t="shared" si="6"/>
        <v>295956</v>
      </c>
      <c r="Q43" s="116">
        <f t="shared" si="6"/>
        <v>0</v>
      </c>
      <c r="R43" s="116">
        <f t="shared" si="6"/>
        <v>0</v>
      </c>
      <c r="S43" s="116">
        <f t="shared" si="6"/>
        <v>0</v>
      </c>
      <c r="T43" s="116">
        <f t="shared" si="6"/>
        <v>94000</v>
      </c>
      <c r="U43" s="116">
        <f t="shared" si="6"/>
        <v>0</v>
      </c>
      <c r="V43" s="116">
        <f t="shared" si="6"/>
        <v>101770</v>
      </c>
      <c r="W43" s="116">
        <f t="shared" si="6"/>
        <v>0</v>
      </c>
      <c r="X43" s="116">
        <f t="shared" si="6"/>
        <v>140470</v>
      </c>
      <c r="Y43" s="116">
        <f t="shared" si="6"/>
        <v>56147</v>
      </c>
      <c r="Z43" s="116">
        <f t="shared" si="6"/>
        <v>0</v>
      </c>
      <c r="AA43" s="117">
        <f t="shared" si="6"/>
        <v>55890.2</v>
      </c>
      <c r="AB43" s="118">
        <f t="shared" si="6"/>
        <v>82968</v>
      </c>
      <c r="AC43" s="119">
        <f t="shared" si="6"/>
        <v>83874.032999999996</v>
      </c>
      <c r="AD43" s="119">
        <f t="shared" si="6"/>
        <v>87747</v>
      </c>
      <c r="AE43" s="119">
        <f t="shared" si="6"/>
        <v>94712</v>
      </c>
      <c r="AF43" s="119">
        <f t="shared" si="6"/>
        <v>119747</v>
      </c>
      <c r="AG43" s="119">
        <f t="shared" si="6"/>
        <v>0</v>
      </c>
      <c r="AH43" s="119">
        <f t="shared" ref="AH43:AX43" si="7">SUM(AH31:AH42)</f>
        <v>0</v>
      </c>
      <c r="AI43" s="119">
        <f t="shared" si="7"/>
        <v>64200</v>
      </c>
      <c r="AJ43" s="119">
        <f t="shared" si="7"/>
        <v>0</v>
      </c>
      <c r="AK43" s="119">
        <f t="shared" si="7"/>
        <v>151930</v>
      </c>
      <c r="AL43" s="119">
        <f t="shared" si="7"/>
        <v>90186</v>
      </c>
      <c r="AM43" s="119">
        <f t="shared" si="7"/>
        <v>126000</v>
      </c>
      <c r="AN43" s="119">
        <f t="shared" si="7"/>
        <v>68772</v>
      </c>
      <c r="AO43" s="119">
        <f t="shared" si="7"/>
        <v>0</v>
      </c>
      <c r="AP43" s="119">
        <f t="shared" si="7"/>
        <v>83708.5</v>
      </c>
      <c r="AQ43" s="119">
        <f t="shared" si="7"/>
        <v>61284</v>
      </c>
      <c r="AR43" s="119">
        <f t="shared" si="7"/>
        <v>0</v>
      </c>
      <c r="AS43" s="119">
        <f t="shared" si="7"/>
        <v>128485</v>
      </c>
      <c r="AT43" s="119">
        <f t="shared" si="7"/>
        <v>28400</v>
      </c>
      <c r="AU43" s="119">
        <f t="shared" si="7"/>
        <v>66559.399999999994</v>
      </c>
      <c r="AV43" s="119">
        <f t="shared" si="7"/>
        <v>106491.3</v>
      </c>
      <c r="AW43" s="119">
        <f t="shared" si="7"/>
        <v>174224.37740700002</v>
      </c>
      <c r="AX43" s="119">
        <f t="shared" si="7"/>
        <v>47893</v>
      </c>
      <c r="AY43" s="120">
        <f t="shared" ref="AY43:BG43" si="8">SUM(AY31:AY42)</f>
        <v>67659</v>
      </c>
      <c r="AZ43" s="116">
        <f t="shared" si="8"/>
        <v>57126</v>
      </c>
      <c r="BA43" s="116">
        <f t="shared" si="8"/>
        <v>71037.600000000006</v>
      </c>
      <c r="BB43" s="116">
        <f t="shared" si="8"/>
        <v>105754</v>
      </c>
      <c r="BC43" s="116">
        <f t="shared" si="8"/>
        <v>100135</v>
      </c>
      <c r="BD43" s="116">
        <f t="shared" si="8"/>
        <v>64239</v>
      </c>
      <c r="BE43" s="116">
        <f t="shared" si="8"/>
        <v>0</v>
      </c>
      <c r="BF43" s="110">
        <f t="shared" si="8"/>
        <v>86452.7</v>
      </c>
      <c r="BG43" s="116">
        <f t="shared" si="8"/>
        <v>99456</v>
      </c>
      <c r="BH43" s="116">
        <f t="shared" ref="BH43:BM43" si="9">SUM(BH31:BH42)</f>
        <v>43397</v>
      </c>
      <c r="BI43" s="116">
        <f t="shared" si="9"/>
        <v>71626.3</v>
      </c>
      <c r="BJ43" s="116">
        <f t="shared" si="9"/>
        <v>26404.100000000002</v>
      </c>
      <c r="BK43" s="116">
        <f t="shared" si="9"/>
        <v>3500</v>
      </c>
      <c r="BL43" s="116">
        <f t="shared" si="9"/>
        <v>0</v>
      </c>
      <c r="BM43" s="116">
        <f t="shared" si="9"/>
        <v>11211</v>
      </c>
      <c r="BN43" s="116">
        <f>SUM(BN31:BN42)</f>
        <v>186164</v>
      </c>
      <c r="BO43" s="71"/>
      <c r="BP43" s="71"/>
      <c r="BQ43" s="71"/>
      <c r="BR43" s="71"/>
      <c r="BS43" s="71"/>
      <c r="BT43" s="71"/>
      <c r="BU43" s="71"/>
      <c r="BV43" s="71"/>
      <c r="BW43" s="71"/>
      <c r="BX43" s="71"/>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row>
    <row r="44" spans="1:107" ht="15.75" x14ac:dyDescent="0.25">
      <c r="A44" s="70"/>
      <c r="B44" s="232" t="s">
        <v>130</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29">
        <f>SUM(C43:BN43)</f>
        <v>3801874.7304069996</v>
      </c>
      <c r="BG44" s="229"/>
      <c r="BH44" s="229"/>
      <c r="BI44" s="229"/>
      <c r="BJ44" s="229"/>
      <c r="BK44" s="229"/>
      <c r="BL44" s="228" t="s">
        <v>134</v>
      </c>
      <c r="BM44" s="228"/>
      <c r="BN44" s="228"/>
      <c r="BO44" s="71"/>
      <c r="BP44" s="71"/>
      <c r="BQ44" s="71"/>
      <c r="BR44" s="71"/>
      <c r="BS44" s="71"/>
      <c r="BT44" s="71"/>
      <c r="BU44" s="71"/>
      <c r="BV44" s="71"/>
      <c r="BW44" s="71"/>
      <c r="BX44" s="71"/>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row>
    <row r="45" spans="1:107" ht="15.75" x14ac:dyDescent="0.25">
      <c r="A45" s="70"/>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row>
    <row r="46" spans="1:107" ht="15.75" x14ac:dyDescent="0.25">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row>
    <row r="47" spans="1:107" ht="15.75" x14ac:dyDescent="0.25">
      <c r="A47" s="70"/>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121"/>
      <c r="BH47" s="71"/>
      <c r="BI47" s="71"/>
      <c r="BJ47" s="71"/>
      <c r="BK47" s="71"/>
      <c r="BL47" s="71"/>
      <c r="BM47" s="71"/>
      <c r="BN47" s="71"/>
      <c r="BO47" s="71"/>
      <c r="BP47" s="71"/>
      <c r="BQ47" s="71"/>
      <c r="BR47" s="71"/>
      <c r="BS47" s="71"/>
      <c r="BT47" s="71"/>
      <c r="BU47" s="71"/>
      <c r="BV47" s="71"/>
      <c r="BW47" s="71"/>
      <c r="BX47" s="71"/>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row>
    <row r="48" spans="1:107" ht="15.75" x14ac:dyDescent="0.25">
      <c r="A48" s="70"/>
      <c r="B48" s="71" t="s">
        <v>135</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t="s">
        <v>135</v>
      </c>
      <c r="BE48" s="71"/>
      <c r="BF48" s="71"/>
      <c r="BG48" s="71" t="s">
        <v>135</v>
      </c>
      <c r="BH48" s="71"/>
      <c r="BI48" s="71"/>
      <c r="BJ48" s="71"/>
      <c r="BK48" s="71"/>
      <c r="BL48" s="71"/>
      <c r="BM48" s="71"/>
      <c r="BN48" s="71"/>
      <c r="BO48" s="71"/>
      <c r="BP48" s="71"/>
      <c r="BQ48" s="71"/>
      <c r="BR48" s="71"/>
      <c r="BS48" s="71"/>
      <c r="BT48" s="71"/>
      <c r="BU48" s="71"/>
      <c r="BV48" s="71"/>
      <c r="BW48" s="71"/>
      <c r="BX48" s="71"/>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row>
    <row r="49" spans="1:107" ht="15.75" x14ac:dyDescent="0.25">
      <c r="A49" s="70"/>
      <c r="B49" s="237" t="s">
        <v>135</v>
      </c>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71"/>
      <c r="BP49" s="71"/>
      <c r="BQ49" s="71"/>
      <c r="BR49" s="71"/>
      <c r="BS49" s="71"/>
      <c r="BT49" s="71"/>
      <c r="BU49" s="71"/>
      <c r="BV49" s="71"/>
      <c r="BW49" s="71"/>
      <c r="BX49" s="71"/>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row>
    <row r="50" spans="1:107" ht="63" x14ac:dyDescent="0.25">
      <c r="A50" s="70"/>
      <c r="B50" s="122" t="s">
        <v>37</v>
      </c>
      <c r="C50" s="123" t="s">
        <v>38</v>
      </c>
      <c r="D50" s="123" t="s">
        <v>39</v>
      </c>
      <c r="E50" s="123" t="s">
        <v>40</v>
      </c>
      <c r="F50" s="123" t="s">
        <v>41</v>
      </c>
      <c r="G50" s="123" t="s">
        <v>42</v>
      </c>
      <c r="H50" s="123" t="s">
        <v>43</v>
      </c>
      <c r="I50" s="123" t="s">
        <v>44</v>
      </c>
      <c r="J50" s="123" t="s">
        <v>45</v>
      </c>
      <c r="K50" s="123" t="s">
        <v>46</v>
      </c>
      <c r="L50" s="123" t="s">
        <v>47</v>
      </c>
      <c r="M50" s="123" t="s">
        <v>48</v>
      </c>
      <c r="N50" s="123" t="s">
        <v>49</v>
      </c>
      <c r="O50" s="123" t="s">
        <v>50</v>
      </c>
      <c r="P50" s="123" t="s">
        <v>51</v>
      </c>
      <c r="Q50" s="123" t="s">
        <v>52</v>
      </c>
      <c r="R50" s="123" t="s">
        <v>53</v>
      </c>
      <c r="S50" s="123" t="s">
        <v>54</v>
      </c>
      <c r="T50" s="123" t="s">
        <v>55</v>
      </c>
      <c r="U50" s="123" t="s">
        <v>56</v>
      </c>
      <c r="V50" s="123" t="s">
        <v>57</v>
      </c>
      <c r="W50" s="123" t="s">
        <v>58</v>
      </c>
      <c r="X50" s="123" t="s">
        <v>59</v>
      </c>
      <c r="Y50" s="123" t="s">
        <v>60</v>
      </c>
      <c r="Z50" s="123" t="s">
        <v>61</v>
      </c>
      <c r="AA50" s="123" t="s">
        <v>62</v>
      </c>
      <c r="AB50" s="123" t="s">
        <v>63</v>
      </c>
      <c r="AC50" s="123" t="s">
        <v>64</v>
      </c>
      <c r="AD50" s="123" t="s">
        <v>65</v>
      </c>
      <c r="AE50" s="123" t="s">
        <v>66</v>
      </c>
      <c r="AF50" s="123" t="s">
        <v>67</v>
      </c>
      <c r="AG50" s="123" t="s">
        <v>68</v>
      </c>
      <c r="AH50" s="123" t="s">
        <v>69</v>
      </c>
      <c r="AI50" s="123" t="s">
        <v>70</v>
      </c>
      <c r="AJ50" s="123" t="s">
        <v>71</v>
      </c>
      <c r="AK50" s="123" t="s">
        <v>72</v>
      </c>
      <c r="AL50" s="123" t="s">
        <v>73</v>
      </c>
      <c r="AM50" s="123" t="s">
        <v>74</v>
      </c>
      <c r="AN50" s="123" t="s">
        <v>75</v>
      </c>
      <c r="AO50" s="123" t="s">
        <v>76</v>
      </c>
      <c r="AP50" s="123" t="s">
        <v>77</v>
      </c>
      <c r="AQ50" s="123" t="s">
        <v>78</v>
      </c>
      <c r="AR50" s="123" t="s">
        <v>79</v>
      </c>
      <c r="AS50" s="123" t="s">
        <v>80</v>
      </c>
      <c r="AT50" s="123" t="s">
        <v>81</v>
      </c>
      <c r="AU50" s="123" t="s">
        <v>82</v>
      </c>
      <c r="AV50" s="123" t="s">
        <v>83</v>
      </c>
      <c r="AW50" s="123" t="s">
        <v>84</v>
      </c>
      <c r="AX50" s="123" t="s">
        <v>85</v>
      </c>
      <c r="AY50" s="123" t="s">
        <v>86</v>
      </c>
      <c r="AZ50" s="123" t="s">
        <v>87</v>
      </c>
      <c r="BA50" s="122" t="s">
        <v>88</v>
      </c>
      <c r="BB50" s="123" t="s">
        <v>89</v>
      </c>
      <c r="BC50" s="123" t="s">
        <v>90</v>
      </c>
      <c r="BD50" s="122" t="s">
        <v>91</v>
      </c>
      <c r="BE50" s="123" t="s">
        <v>92</v>
      </c>
      <c r="BF50" s="123" t="s">
        <v>93</v>
      </c>
      <c r="BG50" s="123" t="s">
        <v>94</v>
      </c>
      <c r="BH50" s="123" t="s">
        <v>95</v>
      </c>
      <c r="BI50" s="123" t="s">
        <v>96</v>
      </c>
      <c r="BJ50" s="123" t="s">
        <v>97</v>
      </c>
      <c r="BK50" s="123" t="s">
        <v>98</v>
      </c>
      <c r="BL50" s="123" t="s">
        <v>99</v>
      </c>
      <c r="BM50" s="123" t="s">
        <v>100</v>
      </c>
      <c r="BN50" s="123" t="s">
        <v>101</v>
      </c>
      <c r="BO50" s="71"/>
      <c r="BP50" s="71"/>
      <c r="BQ50" s="71"/>
      <c r="BR50" s="71"/>
      <c r="BS50" s="71"/>
      <c r="BT50" s="71"/>
      <c r="BU50" s="71"/>
      <c r="BV50" s="71"/>
      <c r="BW50" s="71"/>
      <c r="BX50" s="71"/>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row>
    <row r="51" spans="1:107" ht="15.75" x14ac:dyDescent="0.25">
      <c r="A51" s="70"/>
      <c r="B51" s="122"/>
      <c r="C51" s="122" t="s">
        <v>136</v>
      </c>
      <c r="D51" s="122" t="s">
        <v>136</v>
      </c>
      <c r="E51" s="122" t="s">
        <v>136</v>
      </c>
      <c r="F51" s="122" t="s">
        <v>136</v>
      </c>
      <c r="G51" s="122" t="s">
        <v>136</v>
      </c>
      <c r="H51" s="122" t="s">
        <v>136</v>
      </c>
      <c r="I51" s="122" t="s">
        <v>136</v>
      </c>
      <c r="J51" s="122" t="s">
        <v>136</v>
      </c>
      <c r="K51" s="122" t="s">
        <v>136</v>
      </c>
      <c r="L51" s="122" t="s">
        <v>136</v>
      </c>
      <c r="M51" s="122" t="s">
        <v>136</v>
      </c>
      <c r="N51" s="122" t="s">
        <v>136</v>
      </c>
      <c r="O51" s="122" t="s">
        <v>136</v>
      </c>
      <c r="P51" s="122" t="s">
        <v>136</v>
      </c>
      <c r="Q51" s="122" t="s">
        <v>136</v>
      </c>
      <c r="R51" s="122" t="s">
        <v>136</v>
      </c>
      <c r="S51" s="122" t="s">
        <v>136</v>
      </c>
      <c r="T51" s="122" t="s">
        <v>136</v>
      </c>
      <c r="U51" s="122" t="s">
        <v>136</v>
      </c>
      <c r="V51" s="122" t="s">
        <v>136</v>
      </c>
      <c r="W51" s="122" t="s">
        <v>136</v>
      </c>
      <c r="X51" s="122" t="s">
        <v>136</v>
      </c>
      <c r="Y51" s="122" t="s">
        <v>136</v>
      </c>
      <c r="Z51" s="122" t="s">
        <v>136</v>
      </c>
      <c r="AA51" s="122" t="s">
        <v>136</v>
      </c>
      <c r="AB51" s="122" t="s">
        <v>136</v>
      </c>
      <c r="AC51" s="122" t="s">
        <v>136</v>
      </c>
      <c r="AD51" s="122" t="s">
        <v>136</v>
      </c>
      <c r="AE51" s="122" t="s">
        <v>136</v>
      </c>
      <c r="AF51" s="122" t="s">
        <v>136</v>
      </c>
      <c r="AG51" s="122" t="s">
        <v>136</v>
      </c>
      <c r="AH51" s="122" t="s">
        <v>136</v>
      </c>
      <c r="AI51" s="122" t="s">
        <v>136</v>
      </c>
      <c r="AJ51" s="122" t="s">
        <v>136</v>
      </c>
      <c r="AK51" s="122" t="s">
        <v>136</v>
      </c>
      <c r="AL51" s="122" t="s">
        <v>136</v>
      </c>
      <c r="AM51" s="122" t="s">
        <v>136</v>
      </c>
      <c r="AN51" s="122" t="s">
        <v>136</v>
      </c>
      <c r="AO51" s="122" t="s">
        <v>136</v>
      </c>
      <c r="AP51" s="122" t="s">
        <v>136</v>
      </c>
      <c r="AQ51" s="122" t="s">
        <v>136</v>
      </c>
      <c r="AR51" s="122" t="s">
        <v>136</v>
      </c>
      <c r="AS51" s="122" t="s">
        <v>136</v>
      </c>
      <c r="AT51" s="122" t="s">
        <v>136</v>
      </c>
      <c r="AU51" s="122" t="s">
        <v>136</v>
      </c>
      <c r="AV51" s="122" t="s">
        <v>136</v>
      </c>
      <c r="AW51" s="122" t="s">
        <v>136</v>
      </c>
      <c r="AX51" s="122" t="s">
        <v>136</v>
      </c>
      <c r="AY51" s="122" t="s">
        <v>136</v>
      </c>
      <c r="AZ51" s="122" t="s">
        <v>136</v>
      </c>
      <c r="BA51" s="122" t="s">
        <v>136</v>
      </c>
      <c r="BB51" s="122" t="s">
        <v>136</v>
      </c>
      <c r="BC51" s="122" t="s">
        <v>136</v>
      </c>
      <c r="BD51" s="122" t="s">
        <v>136</v>
      </c>
      <c r="BE51" s="122" t="s">
        <v>136</v>
      </c>
      <c r="BF51" s="122" t="s">
        <v>136</v>
      </c>
      <c r="BG51" s="122" t="s">
        <v>136</v>
      </c>
      <c r="BH51" s="122" t="s">
        <v>136</v>
      </c>
      <c r="BI51" s="122" t="s">
        <v>136</v>
      </c>
      <c r="BJ51" s="122" t="s">
        <v>136</v>
      </c>
      <c r="BK51" s="122"/>
      <c r="BL51" s="122" t="s">
        <v>136</v>
      </c>
      <c r="BM51" s="122" t="s">
        <v>136</v>
      </c>
      <c r="BN51" s="122" t="s">
        <v>136</v>
      </c>
      <c r="BO51" s="71"/>
      <c r="BP51" s="71"/>
      <c r="BQ51" s="71"/>
      <c r="BR51" s="71"/>
      <c r="BS51" s="71"/>
      <c r="BT51" s="71"/>
      <c r="BU51" s="71"/>
      <c r="BV51" s="71"/>
      <c r="BW51" s="71"/>
      <c r="BX51" s="71"/>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row>
    <row r="52" spans="1:107" ht="15.75" x14ac:dyDescent="0.25">
      <c r="A52" s="70"/>
      <c r="B52" s="124" t="s">
        <v>110</v>
      </c>
      <c r="C52" s="125">
        <v>0</v>
      </c>
      <c r="D52" s="125">
        <v>0</v>
      </c>
      <c r="E52" s="125">
        <v>0</v>
      </c>
      <c r="F52" s="125">
        <v>0</v>
      </c>
      <c r="G52" s="125">
        <v>0</v>
      </c>
      <c r="H52" s="125">
        <v>0</v>
      </c>
      <c r="I52" s="125">
        <v>0</v>
      </c>
      <c r="J52" s="125">
        <v>0</v>
      </c>
      <c r="K52" s="125">
        <v>0</v>
      </c>
      <c r="L52" s="171"/>
      <c r="M52" s="134">
        <v>5763</v>
      </c>
      <c r="N52" s="134">
        <v>1113</v>
      </c>
      <c r="O52" s="134">
        <v>0</v>
      </c>
      <c r="P52" s="134">
        <v>0</v>
      </c>
      <c r="Q52" s="134">
        <v>9735</v>
      </c>
      <c r="R52" s="134">
        <v>10339</v>
      </c>
      <c r="S52" s="134">
        <v>18510.009999999998</v>
      </c>
      <c r="T52" s="134">
        <v>0</v>
      </c>
      <c r="U52" s="171">
        <v>6929</v>
      </c>
      <c r="V52" s="171"/>
      <c r="W52" s="134">
        <v>4728</v>
      </c>
      <c r="X52" s="134">
        <v>0</v>
      </c>
      <c r="Y52" s="134">
        <v>0</v>
      </c>
      <c r="Z52" s="171">
        <v>6546</v>
      </c>
      <c r="AA52" s="172">
        <v>6103</v>
      </c>
      <c r="AB52" s="134">
        <v>0</v>
      </c>
      <c r="AC52" s="134">
        <v>0</v>
      </c>
      <c r="AD52" s="134">
        <v>0</v>
      </c>
      <c r="AE52" s="134">
        <v>0</v>
      </c>
      <c r="AF52" s="134">
        <v>0</v>
      </c>
      <c r="AG52" s="171">
        <v>7095</v>
      </c>
      <c r="AH52" s="134">
        <v>12148.36</v>
      </c>
      <c r="AI52" s="134">
        <v>0</v>
      </c>
      <c r="AJ52" s="134">
        <v>4290</v>
      </c>
      <c r="AK52" s="134">
        <v>0</v>
      </c>
      <c r="AL52" s="134">
        <v>0</v>
      </c>
      <c r="AM52" s="171"/>
      <c r="AN52" s="134">
        <v>0</v>
      </c>
      <c r="AO52" s="134">
        <v>15762</v>
      </c>
      <c r="AP52" s="134">
        <v>0</v>
      </c>
      <c r="AQ52" s="134">
        <v>0</v>
      </c>
      <c r="AR52" s="87">
        <v>6186</v>
      </c>
      <c r="AS52" s="134">
        <v>0</v>
      </c>
      <c r="AT52" s="134">
        <v>0</v>
      </c>
      <c r="AU52" s="134">
        <v>0</v>
      </c>
      <c r="AV52" s="171"/>
      <c r="AW52" s="134">
        <v>0</v>
      </c>
      <c r="AX52" s="171"/>
      <c r="AY52" s="125">
        <v>0</v>
      </c>
      <c r="AZ52" s="125">
        <v>0</v>
      </c>
      <c r="BA52" s="125">
        <v>0</v>
      </c>
      <c r="BB52" s="116">
        <v>0</v>
      </c>
      <c r="BC52" s="124">
        <v>0</v>
      </c>
      <c r="BD52" s="124">
        <v>0</v>
      </c>
      <c r="BE52" s="90">
        <v>11210</v>
      </c>
      <c r="BF52" s="124">
        <v>0</v>
      </c>
      <c r="BG52" s="171"/>
      <c r="BH52" s="124">
        <v>0</v>
      </c>
      <c r="BI52" s="124">
        <v>0</v>
      </c>
      <c r="BJ52" s="124">
        <v>0</v>
      </c>
      <c r="BK52" s="124">
        <v>0</v>
      </c>
      <c r="BL52" s="90">
        <v>4825</v>
      </c>
      <c r="BM52" s="90">
        <v>0</v>
      </c>
      <c r="BN52" s="126">
        <v>0</v>
      </c>
      <c r="BO52" s="71"/>
      <c r="BP52" s="71"/>
      <c r="BQ52" s="71"/>
      <c r="BR52" s="71"/>
      <c r="BS52" s="71"/>
      <c r="BT52" s="71"/>
      <c r="BU52" s="71"/>
      <c r="BV52" s="71"/>
      <c r="BW52" s="71"/>
      <c r="BX52" s="71"/>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row>
    <row r="53" spans="1:107" ht="15.75" x14ac:dyDescent="0.25">
      <c r="A53" s="70"/>
      <c r="B53" s="124" t="s">
        <v>111</v>
      </c>
      <c r="C53" s="125">
        <v>0</v>
      </c>
      <c r="D53" s="125">
        <v>0</v>
      </c>
      <c r="E53" s="125">
        <v>0</v>
      </c>
      <c r="F53" s="125">
        <v>0</v>
      </c>
      <c r="G53" s="125">
        <v>0</v>
      </c>
      <c r="H53" s="125">
        <v>0</v>
      </c>
      <c r="I53" s="125">
        <v>0</v>
      </c>
      <c r="J53" s="125">
        <v>0</v>
      </c>
      <c r="K53" s="125">
        <v>0</v>
      </c>
      <c r="L53" s="171"/>
      <c r="M53" s="134">
        <v>4887</v>
      </c>
      <c r="N53" s="134">
        <v>1105</v>
      </c>
      <c r="O53" s="134">
        <v>0</v>
      </c>
      <c r="P53" s="134">
        <v>0</v>
      </c>
      <c r="Q53" s="134">
        <v>6827</v>
      </c>
      <c r="R53" s="134">
        <v>8953</v>
      </c>
      <c r="S53" s="134">
        <v>16135.41</v>
      </c>
      <c r="T53" s="134">
        <v>0</v>
      </c>
      <c r="U53" s="171">
        <v>6802</v>
      </c>
      <c r="V53" s="171"/>
      <c r="W53" s="134">
        <v>4359</v>
      </c>
      <c r="X53" s="134">
        <v>0</v>
      </c>
      <c r="Y53" s="134">
        <v>0</v>
      </c>
      <c r="Z53" s="171">
        <v>5390</v>
      </c>
      <c r="AA53" s="172">
        <v>5483.23</v>
      </c>
      <c r="AB53" s="134">
        <v>0</v>
      </c>
      <c r="AC53" s="134">
        <v>0</v>
      </c>
      <c r="AD53" s="134">
        <v>0</v>
      </c>
      <c r="AE53" s="134">
        <v>0</v>
      </c>
      <c r="AF53" s="134">
        <v>0</v>
      </c>
      <c r="AG53" s="171">
        <v>2615</v>
      </c>
      <c r="AH53" s="134">
        <v>9821</v>
      </c>
      <c r="AI53" s="134">
        <v>0</v>
      </c>
      <c r="AJ53" s="134">
        <v>3990</v>
      </c>
      <c r="AK53" s="134">
        <v>0</v>
      </c>
      <c r="AL53" s="134">
        <v>0</v>
      </c>
      <c r="AM53" s="171"/>
      <c r="AN53" s="134">
        <v>0</v>
      </c>
      <c r="AO53" s="134">
        <v>12348</v>
      </c>
      <c r="AP53" s="134">
        <v>0</v>
      </c>
      <c r="AQ53" s="134">
        <v>0</v>
      </c>
      <c r="AR53" s="87">
        <v>5465</v>
      </c>
      <c r="AS53" s="134">
        <v>0</v>
      </c>
      <c r="AT53" s="134">
        <v>0</v>
      </c>
      <c r="AU53" s="134">
        <v>0</v>
      </c>
      <c r="AV53" s="171"/>
      <c r="AW53" s="134">
        <v>0</v>
      </c>
      <c r="AX53" s="171"/>
      <c r="AY53" s="125">
        <v>0</v>
      </c>
      <c r="AZ53" s="125">
        <v>0</v>
      </c>
      <c r="BA53" s="125">
        <v>0</v>
      </c>
      <c r="BB53" s="116">
        <v>0</v>
      </c>
      <c r="BC53" s="124">
        <v>0</v>
      </c>
      <c r="BD53" s="124">
        <v>0</v>
      </c>
      <c r="BE53" s="90">
        <v>9885</v>
      </c>
      <c r="BF53" s="124">
        <v>0</v>
      </c>
      <c r="BG53" s="171"/>
      <c r="BH53" s="124">
        <v>0</v>
      </c>
      <c r="BI53" s="124">
        <v>0</v>
      </c>
      <c r="BJ53" s="124">
        <v>0</v>
      </c>
      <c r="BK53" s="124">
        <v>0</v>
      </c>
      <c r="BL53" s="90">
        <v>5114</v>
      </c>
      <c r="BM53" s="90">
        <v>0</v>
      </c>
      <c r="BN53" s="126">
        <v>0</v>
      </c>
      <c r="BO53" s="71"/>
      <c r="BP53" s="71"/>
      <c r="BQ53" s="71"/>
      <c r="BR53" s="71"/>
      <c r="BS53" s="71"/>
      <c r="BT53" s="71"/>
      <c r="BU53" s="71"/>
      <c r="BV53" s="71"/>
      <c r="BW53" s="71"/>
      <c r="BX53" s="71"/>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row>
    <row r="54" spans="1:107" ht="15.75" x14ac:dyDescent="0.25">
      <c r="A54" s="70"/>
      <c r="B54" s="124" t="s">
        <v>114</v>
      </c>
      <c r="C54" s="125">
        <v>0</v>
      </c>
      <c r="D54" s="125">
        <v>0</v>
      </c>
      <c r="E54" s="125">
        <v>0</v>
      </c>
      <c r="F54" s="125">
        <v>0</v>
      </c>
      <c r="G54" s="125">
        <v>0</v>
      </c>
      <c r="H54" s="125">
        <v>0</v>
      </c>
      <c r="I54" s="125">
        <v>0</v>
      </c>
      <c r="J54" s="125">
        <v>0</v>
      </c>
      <c r="K54" s="125">
        <v>0</v>
      </c>
      <c r="L54" s="171"/>
      <c r="M54" s="134">
        <v>5161</v>
      </c>
      <c r="N54" s="134">
        <v>1291</v>
      </c>
      <c r="O54" s="134">
        <v>0</v>
      </c>
      <c r="P54" s="134">
        <v>0</v>
      </c>
      <c r="Q54" s="134">
        <v>6711</v>
      </c>
      <c r="R54" s="134">
        <v>12594</v>
      </c>
      <c r="S54" s="134">
        <v>15240.18</v>
      </c>
      <c r="T54" s="134">
        <v>0</v>
      </c>
      <c r="U54" s="171">
        <v>5593</v>
      </c>
      <c r="V54" s="171"/>
      <c r="W54" s="134">
        <v>4692</v>
      </c>
      <c r="X54" s="134">
        <v>0</v>
      </c>
      <c r="Y54" s="134">
        <v>0</v>
      </c>
      <c r="Z54" s="171">
        <v>5944</v>
      </c>
      <c r="AA54" s="172">
        <v>5479</v>
      </c>
      <c r="AB54" s="134">
        <v>0</v>
      </c>
      <c r="AC54" s="134">
        <v>0</v>
      </c>
      <c r="AD54" s="134">
        <v>0</v>
      </c>
      <c r="AE54" s="134">
        <v>0</v>
      </c>
      <c r="AF54" s="134">
        <v>0</v>
      </c>
      <c r="AG54" s="171">
        <v>5134</v>
      </c>
      <c r="AH54" s="134">
        <v>12347</v>
      </c>
      <c r="AI54" s="134">
        <v>0</v>
      </c>
      <c r="AJ54" s="134">
        <v>3960</v>
      </c>
      <c r="AK54" s="134">
        <v>0</v>
      </c>
      <c r="AL54" s="134">
        <v>0</v>
      </c>
      <c r="AM54" s="171"/>
      <c r="AN54" s="134">
        <v>0</v>
      </c>
      <c r="AO54" s="134">
        <v>13127</v>
      </c>
      <c r="AP54" s="134">
        <v>0</v>
      </c>
      <c r="AQ54" s="134">
        <v>0</v>
      </c>
      <c r="AR54" s="87">
        <v>5604</v>
      </c>
      <c r="AS54" s="134">
        <v>0</v>
      </c>
      <c r="AT54" s="134">
        <v>0</v>
      </c>
      <c r="AU54" s="134">
        <v>0</v>
      </c>
      <c r="AV54" s="171"/>
      <c r="AW54" s="134">
        <v>0</v>
      </c>
      <c r="AX54" s="171"/>
      <c r="AY54" s="125">
        <v>0</v>
      </c>
      <c r="AZ54" s="125">
        <v>0</v>
      </c>
      <c r="BA54" s="125">
        <v>0</v>
      </c>
      <c r="BB54" s="116">
        <v>0</v>
      </c>
      <c r="BC54" s="124">
        <v>0</v>
      </c>
      <c r="BD54" s="124">
        <v>0</v>
      </c>
      <c r="BE54" s="90">
        <v>10467</v>
      </c>
      <c r="BF54" s="124">
        <v>0</v>
      </c>
      <c r="BG54" s="171"/>
      <c r="BH54" s="124">
        <v>0</v>
      </c>
      <c r="BI54" s="124">
        <v>0</v>
      </c>
      <c r="BJ54" s="124">
        <v>0</v>
      </c>
      <c r="BK54" s="124">
        <v>0</v>
      </c>
      <c r="BL54" s="90">
        <v>5381</v>
      </c>
      <c r="BM54" s="90">
        <v>0</v>
      </c>
      <c r="BN54" s="126">
        <v>0</v>
      </c>
      <c r="BO54" s="71"/>
      <c r="BP54" s="71"/>
      <c r="BQ54" s="71"/>
      <c r="BR54" s="71"/>
      <c r="BS54" s="71"/>
      <c r="BT54" s="71"/>
      <c r="BU54" s="71"/>
      <c r="BV54" s="71"/>
      <c r="BW54" s="71"/>
      <c r="BX54" s="71"/>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row>
    <row r="55" spans="1:107" ht="15.75" x14ac:dyDescent="0.25">
      <c r="A55" s="70"/>
      <c r="B55" s="124" t="s">
        <v>115</v>
      </c>
      <c r="C55" s="125">
        <v>0</v>
      </c>
      <c r="D55" s="125">
        <v>0</v>
      </c>
      <c r="E55" s="125">
        <v>0</v>
      </c>
      <c r="F55" s="125">
        <v>0</v>
      </c>
      <c r="G55" s="125">
        <v>0</v>
      </c>
      <c r="H55" s="125">
        <v>0</v>
      </c>
      <c r="I55" s="125">
        <v>0</v>
      </c>
      <c r="J55" s="125">
        <v>0</v>
      </c>
      <c r="K55" s="125">
        <v>0</v>
      </c>
      <c r="L55" s="171"/>
      <c r="M55" s="134">
        <v>3841</v>
      </c>
      <c r="N55" s="134">
        <v>1006</v>
      </c>
      <c r="O55" s="134">
        <v>0</v>
      </c>
      <c r="P55" s="134">
        <v>0</v>
      </c>
      <c r="Q55" s="134">
        <v>6815</v>
      </c>
      <c r="R55" s="134">
        <v>11305</v>
      </c>
      <c r="S55" s="134">
        <v>11008.65</v>
      </c>
      <c r="T55" s="134">
        <v>0</v>
      </c>
      <c r="U55" s="171">
        <v>4686</v>
      </c>
      <c r="V55" s="171"/>
      <c r="W55" s="134">
        <v>4717</v>
      </c>
      <c r="X55" s="134">
        <v>0</v>
      </c>
      <c r="Y55" s="134">
        <v>0</v>
      </c>
      <c r="Z55" s="171">
        <v>5244</v>
      </c>
      <c r="AA55" s="172">
        <v>4853</v>
      </c>
      <c r="AB55" s="134">
        <v>0</v>
      </c>
      <c r="AC55" s="134">
        <v>0</v>
      </c>
      <c r="AD55" s="134">
        <v>0</v>
      </c>
      <c r="AE55" s="134">
        <v>0</v>
      </c>
      <c r="AF55" s="134">
        <v>0</v>
      </c>
      <c r="AG55" s="171">
        <v>5766</v>
      </c>
      <c r="AH55" s="134">
        <v>12758</v>
      </c>
      <c r="AI55" s="134">
        <v>0</v>
      </c>
      <c r="AJ55" s="134">
        <v>4150</v>
      </c>
      <c r="AK55" s="134">
        <v>0</v>
      </c>
      <c r="AL55" s="134">
        <v>0</v>
      </c>
      <c r="AM55" s="171"/>
      <c r="AN55" s="134">
        <v>0</v>
      </c>
      <c r="AO55" s="134">
        <v>12334</v>
      </c>
      <c r="AP55" s="134">
        <v>0</v>
      </c>
      <c r="AQ55" s="134">
        <v>0</v>
      </c>
      <c r="AR55" s="87">
        <v>4890</v>
      </c>
      <c r="AS55" s="134">
        <v>0</v>
      </c>
      <c r="AT55" s="134">
        <v>0</v>
      </c>
      <c r="AU55" s="134">
        <v>0</v>
      </c>
      <c r="AV55" s="171"/>
      <c r="AW55" s="134">
        <v>0</v>
      </c>
      <c r="AX55" s="171"/>
      <c r="AY55" s="125">
        <v>0</v>
      </c>
      <c r="AZ55" s="125">
        <v>0</v>
      </c>
      <c r="BA55" s="125">
        <v>0</v>
      </c>
      <c r="BB55" s="116">
        <v>0</v>
      </c>
      <c r="BC55" s="124">
        <v>0</v>
      </c>
      <c r="BD55" s="124">
        <v>0</v>
      </c>
      <c r="BE55" s="90">
        <v>9474</v>
      </c>
      <c r="BF55" s="124">
        <v>0</v>
      </c>
      <c r="BG55" s="171"/>
      <c r="BH55" s="124">
        <v>0</v>
      </c>
      <c r="BI55" s="124">
        <v>0</v>
      </c>
      <c r="BJ55" s="124">
        <v>0</v>
      </c>
      <c r="BK55" s="124">
        <v>0</v>
      </c>
      <c r="BL55" s="90">
        <v>5338</v>
      </c>
      <c r="BM55" s="90">
        <v>0</v>
      </c>
      <c r="BN55" s="126">
        <v>0</v>
      </c>
      <c r="BO55" s="71"/>
      <c r="BP55" s="71"/>
      <c r="BQ55" s="71"/>
      <c r="BR55" s="71"/>
      <c r="BS55" s="71"/>
      <c r="BT55" s="71"/>
      <c r="BU55" s="71"/>
      <c r="BV55" s="71"/>
      <c r="BW55" s="71"/>
      <c r="BX55" s="71"/>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row>
    <row r="56" spans="1:107" ht="15.75" x14ac:dyDescent="0.25">
      <c r="A56" s="70"/>
      <c r="B56" s="124" t="s">
        <v>118</v>
      </c>
      <c r="C56" s="125">
        <v>0</v>
      </c>
      <c r="D56" s="125">
        <v>0</v>
      </c>
      <c r="E56" s="125">
        <v>0</v>
      </c>
      <c r="F56" s="125">
        <v>0</v>
      </c>
      <c r="G56" s="125">
        <v>0</v>
      </c>
      <c r="H56" s="125">
        <v>0</v>
      </c>
      <c r="I56" s="125">
        <v>0</v>
      </c>
      <c r="J56" s="125">
        <v>0</v>
      </c>
      <c r="K56" s="125">
        <v>0</v>
      </c>
      <c r="L56" s="171"/>
      <c r="M56" s="134">
        <v>3382</v>
      </c>
      <c r="N56" s="134">
        <v>1129</v>
      </c>
      <c r="O56" s="134">
        <v>0</v>
      </c>
      <c r="P56" s="134">
        <v>0</v>
      </c>
      <c r="Q56" s="134">
        <v>7179</v>
      </c>
      <c r="R56" s="134">
        <v>10744</v>
      </c>
      <c r="S56" s="134">
        <v>10365.129000000001</v>
      </c>
      <c r="T56" s="134">
        <v>0</v>
      </c>
      <c r="U56" s="171">
        <v>4656</v>
      </c>
      <c r="V56" s="171"/>
      <c r="W56" s="134">
        <v>4471</v>
      </c>
      <c r="X56" s="134">
        <v>0</v>
      </c>
      <c r="Y56" s="134">
        <v>0</v>
      </c>
      <c r="Z56" s="171">
        <v>4766</v>
      </c>
      <c r="AA56" s="172">
        <v>4902</v>
      </c>
      <c r="AB56" s="134">
        <v>0</v>
      </c>
      <c r="AC56" s="134">
        <v>0</v>
      </c>
      <c r="AD56" s="134">
        <v>0</v>
      </c>
      <c r="AE56" s="134">
        <v>0</v>
      </c>
      <c r="AF56" s="134">
        <v>0</v>
      </c>
      <c r="AG56" s="171">
        <v>2166</v>
      </c>
      <c r="AH56" s="134">
        <v>12336</v>
      </c>
      <c r="AI56" s="134">
        <v>0</v>
      </c>
      <c r="AJ56" s="134">
        <v>3260</v>
      </c>
      <c r="AK56" s="134">
        <v>0</v>
      </c>
      <c r="AL56" s="134">
        <v>0</v>
      </c>
      <c r="AM56" s="171"/>
      <c r="AN56" s="134">
        <v>0</v>
      </c>
      <c r="AO56" s="134">
        <v>12197</v>
      </c>
      <c r="AP56" s="134">
        <v>0</v>
      </c>
      <c r="AQ56" s="134">
        <v>0</v>
      </c>
      <c r="AR56" s="87">
        <v>5062</v>
      </c>
      <c r="AS56" s="134">
        <v>0</v>
      </c>
      <c r="AT56" s="134">
        <v>0</v>
      </c>
      <c r="AU56" s="134">
        <v>0</v>
      </c>
      <c r="AV56" s="171"/>
      <c r="AW56" s="134">
        <v>0</v>
      </c>
      <c r="AX56" s="171"/>
      <c r="AY56" s="125">
        <v>0</v>
      </c>
      <c r="AZ56" s="125">
        <v>0</v>
      </c>
      <c r="BA56" s="125">
        <v>0</v>
      </c>
      <c r="BB56" s="116">
        <v>0</v>
      </c>
      <c r="BC56" s="124">
        <v>0</v>
      </c>
      <c r="BD56" s="124">
        <v>0</v>
      </c>
      <c r="BE56" s="90">
        <v>11599</v>
      </c>
      <c r="BF56" s="124">
        <v>0</v>
      </c>
      <c r="BG56" s="171"/>
      <c r="BH56" s="124">
        <v>0</v>
      </c>
      <c r="BI56" s="124">
        <v>0</v>
      </c>
      <c r="BJ56" s="124">
        <v>0</v>
      </c>
      <c r="BK56" s="124">
        <v>0</v>
      </c>
      <c r="BL56" s="90">
        <v>5634</v>
      </c>
      <c r="BM56" s="90">
        <v>0</v>
      </c>
      <c r="BN56" s="126">
        <v>0</v>
      </c>
      <c r="BO56" s="71"/>
      <c r="BP56" s="71"/>
      <c r="BQ56" s="71"/>
      <c r="BR56" s="71"/>
      <c r="BS56" s="71"/>
      <c r="BT56" s="71"/>
      <c r="BU56" s="71"/>
      <c r="BV56" s="71"/>
      <c r="BW56" s="71"/>
      <c r="BX56" s="71"/>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row>
    <row r="57" spans="1:107" ht="15.75" x14ac:dyDescent="0.25">
      <c r="A57" s="70"/>
      <c r="B57" s="124" t="s">
        <v>119</v>
      </c>
      <c r="C57" s="125">
        <v>0</v>
      </c>
      <c r="D57" s="125">
        <v>0</v>
      </c>
      <c r="E57" s="125">
        <v>0</v>
      </c>
      <c r="F57" s="125">
        <v>0</v>
      </c>
      <c r="G57" s="125">
        <v>0</v>
      </c>
      <c r="H57" s="125">
        <v>0</v>
      </c>
      <c r="I57" s="125">
        <v>0</v>
      </c>
      <c r="J57" s="125">
        <v>0</v>
      </c>
      <c r="K57" s="125">
        <v>0</v>
      </c>
      <c r="L57" s="171">
        <v>1</v>
      </c>
      <c r="M57" s="134">
        <v>2078</v>
      </c>
      <c r="N57" s="134">
        <v>1099</v>
      </c>
      <c r="O57" s="134">
        <v>0</v>
      </c>
      <c r="P57" s="134">
        <v>0</v>
      </c>
      <c r="Q57" s="134">
        <v>6082</v>
      </c>
      <c r="R57" s="134">
        <v>11000</v>
      </c>
      <c r="S57" s="134">
        <v>8844.19</v>
      </c>
      <c r="T57" s="134">
        <v>0</v>
      </c>
      <c r="U57" s="171">
        <v>3929</v>
      </c>
      <c r="V57" s="171">
        <v>1</v>
      </c>
      <c r="W57" s="134">
        <v>4884</v>
      </c>
      <c r="X57" s="134">
        <v>0</v>
      </c>
      <c r="Y57" s="134">
        <v>0</v>
      </c>
      <c r="Z57" s="171">
        <v>4489</v>
      </c>
      <c r="AA57" s="172">
        <v>4123</v>
      </c>
      <c r="AB57" s="134">
        <v>0</v>
      </c>
      <c r="AC57" s="134">
        <v>0</v>
      </c>
      <c r="AD57" s="134">
        <v>0</v>
      </c>
      <c r="AE57" s="134">
        <v>0</v>
      </c>
      <c r="AF57" s="134">
        <v>0</v>
      </c>
      <c r="AG57" s="171">
        <v>4836</v>
      </c>
      <c r="AH57" s="134">
        <v>12640</v>
      </c>
      <c r="AI57" s="134">
        <v>0</v>
      </c>
      <c r="AJ57" s="134">
        <v>2790</v>
      </c>
      <c r="AK57" s="134">
        <v>0</v>
      </c>
      <c r="AL57" s="134">
        <v>0</v>
      </c>
      <c r="AM57" s="171">
        <v>1</v>
      </c>
      <c r="AN57" s="134">
        <v>0</v>
      </c>
      <c r="AO57" s="134">
        <v>11998</v>
      </c>
      <c r="AP57" s="134">
        <v>0</v>
      </c>
      <c r="AQ57" s="134">
        <v>0</v>
      </c>
      <c r="AR57" s="87">
        <v>4684</v>
      </c>
      <c r="AS57" s="134">
        <v>0</v>
      </c>
      <c r="AT57" s="134">
        <v>0</v>
      </c>
      <c r="AU57" s="134">
        <v>0</v>
      </c>
      <c r="AV57" s="171">
        <v>1</v>
      </c>
      <c r="AW57" s="134">
        <v>0</v>
      </c>
      <c r="AX57" s="171">
        <v>1</v>
      </c>
      <c r="AY57" s="125">
        <v>0</v>
      </c>
      <c r="AZ57" s="125">
        <v>0</v>
      </c>
      <c r="BA57" s="125">
        <v>0</v>
      </c>
      <c r="BB57" s="116">
        <v>0</v>
      </c>
      <c r="BC57" s="124">
        <v>0</v>
      </c>
      <c r="BD57" s="124">
        <v>0</v>
      </c>
      <c r="BE57" s="90">
        <v>9783</v>
      </c>
      <c r="BF57" s="124">
        <v>0</v>
      </c>
      <c r="BG57" s="171">
        <v>1</v>
      </c>
      <c r="BH57" s="124">
        <v>0</v>
      </c>
      <c r="BI57" s="124">
        <v>0</v>
      </c>
      <c r="BJ57" s="124">
        <v>0</v>
      </c>
      <c r="BK57" s="124">
        <v>0</v>
      </c>
      <c r="BL57" s="90">
        <v>4957</v>
      </c>
      <c r="BM57" s="90">
        <v>0</v>
      </c>
      <c r="BN57" s="126">
        <v>0</v>
      </c>
      <c r="BO57" s="71"/>
      <c r="BP57" s="71"/>
      <c r="BQ57" s="71"/>
      <c r="BR57" s="71"/>
      <c r="BS57" s="71"/>
      <c r="BT57" s="71"/>
      <c r="BU57" s="71"/>
      <c r="BV57" s="71"/>
      <c r="BW57" s="71"/>
      <c r="BX57" s="71"/>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row>
    <row r="58" spans="1:107" ht="15.75" x14ac:dyDescent="0.25">
      <c r="A58" s="70"/>
      <c r="B58" s="124" t="s">
        <v>121</v>
      </c>
      <c r="C58" s="125">
        <v>0</v>
      </c>
      <c r="D58" s="125">
        <v>0</v>
      </c>
      <c r="E58" s="125">
        <v>0</v>
      </c>
      <c r="F58" s="125">
        <v>0</v>
      </c>
      <c r="G58" s="125">
        <v>0</v>
      </c>
      <c r="H58" s="125">
        <v>0</v>
      </c>
      <c r="I58" s="125">
        <v>0</v>
      </c>
      <c r="J58" s="125">
        <v>0</v>
      </c>
      <c r="K58" s="125">
        <v>0</v>
      </c>
      <c r="L58" s="171"/>
      <c r="M58" s="134">
        <v>3886</v>
      </c>
      <c r="N58" s="134">
        <v>1268</v>
      </c>
      <c r="O58" s="134">
        <v>0</v>
      </c>
      <c r="P58" s="134">
        <v>0</v>
      </c>
      <c r="Q58" s="134">
        <v>5242</v>
      </c>
      <c r="R58" s="134">
        <v>10838</v>
      </c>
      <c r="S58" s="134">
        <v>9459.2199999999993</v>
      </c>
      <c r="T58" s="134">
        <v>0</v>
      </c>
      <c r="U58" s="171">
        <v>4166</v>
      </c>
      <c r="V58" s="171"/>
      <c r="W58" s="134">
        <v>4884</v>
      </c>
      <c r="X58" s="134">
        <v>0</v>
      </c>
      <c r="Y58" s="134">
        <v>0</v>
      </c>
      <c r="Z58" s="171">
        <v>4468</v>
      </c>
      <c r="AA58" s="172">
        <v>4720</v>
      </c>
      <c r="AB58" s="134">
        <v>0</v>
      </c>
      <c r="AC58" s="134">
        <v>0</v>
      </c>
      <c r="AD58" s="134">
        <v>0</v>
      </c>
      <c r="AE58" s="134">
        <v>0</v>
      </c>
      <c r="AF58" s="134">
        <v>0</v>
      </c>
      <c r="AG58" s="171">
        <v>3879</v>
      </c>
      <c r="AH58" s="134">
        <v>11957.44</v>
      </c>
      <c r="AI58" s="134">
        <v>0</v>
      </c>
      <c r="AJ58" s="134">
        <v>2070</v>
      </c>
      <c r="AK58" s="134">
        <v>0</v>
      </c>
      <c r="AL58" s="134">
        <v>0</v>
      </c>
      <c r="AM58" s="171"/>
      <c r="AN58" s="134">
        <v>0</v>
      </c>
      <c r="AO58" s="134">
        <v>13471</v>
      </c>
      <c r="AP58" s="134">
        <v>0</v>
      </c>
      <c r="AQ58" s="134">
        <v>0</v>
      </c>
      <c r="AR58" s="87">
        <v>4625</v>
      </c>
      <c r="AS58" s="134">
        <v>0</v>
      </c>
      <c r="AT58" s="134">
        <v>0</v>
      </c>
      <c r="AU58" s="134">
        <v>0</v>
      </c>
      <c r="AV58" s="171"/>
      <c r="AW58" s="134">
        <v>0</v>
      </c>
      <c r="AX58" s="171"/>
      <c r="AY58" s="125">
        <v>0</v>
      </c>
      <c r="AZ58" s="125">
        <v>0</v>
      </c>
      <c r="BA58" s="125">
        <v>0</v>
      </c>
      <c r="BB58" s="116">
        <v>0</v>
      </c>
      <c r="BC58" s="124">
        <v>0</v>
      </c>
      <c r="BD58" s="124">
        <v>0</v>
      </c>
      <c r="BE58" s="90">
        <v>10230</v>
      </c>
      <c r="BF58" s="124">
        <v>0</v>
      </c>
      <c r="BG58" s="171"/>
      <c r="BH58" s="124">
        <v>0</v>
      </c>
      <c r="BI58" s="124">
        <v>0</v>
      </c>
      <c r="BJ58" s="124">
        <v>0</v>
      </c>
      <c r="BK58" s="124">
        <v>0</v>
      </c>
      <c r="BL58" s="90">
        <v>5034</v>
      </c>
      <c r="BM58" s="90">
        <v>0</v>
      </c>
      <c r="BN58" s="126">
        <v>0</v>
      </c>
      <c r="BO58" s="71"/>
      <c r="BP58" s="71"/>
      <c r="BQ58" s="71"/>
      <c r="BR58" s="71"/>
      <c r="BS58" s="71"/>
      <c r="BT58" s="71"/>
      <c r="BU58" s="71"/>
      <c r="BV58" s="71"/>
      <c r="BW58" s="71"/>
      <c r="BX58" s="71"/>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row>
    <row r="59" spans="1:107" ht="15.75" x14ac:dyDescent="0.25">
      <c r="A59" s="70"/>
      <c r="B59" s="124" t="s">
        <v>122</v>
      </c>
      <c r="C59" s="125">
        <v>0</v>
      </c>
      <c r="D59" s="125">
        <v>0</v>
      </c>
      <c r="E59" s="125">
        <v>0</v>
      </c>
      <c r="F59" s="125">
        <v>0</v>
      </c>
      <c r="G59" s="125">
        <v>0</v>
      </c>
      <c r="H59" s="125">
        <v>0</v>
      </c>
      <c r="I59" s="125">
        <v>0</v>
      </c>
      <c r="J59" s="125">
        <v>0</v>
      </c>
      <c r="K59" s="125">
        <v>0</v>
      </c>
      <c r="L59" s="173"/>
      <c r="M59" s="134">
        <v>2368</v>
      </c>
      <c r="N59" s="157">
        <v>1223</v>
      </c>
      <c r="O59" s="134">
        <v>0</v>
      </c>
      <c r="P59" s="134">
        <v>0</v>
      </c>
      <c r="Q59" s="134">
        <v>5722</v>
      </c>
      <c r="R59" s="157">
        <v>9127</v>
      </c>
      <c r="S59" s="134">
        <v>10541</v>
      </c>
      <c r="T59" s="134">
        <v>0</v>
      </c>
      <c r="U59" s="173">
        <v>4177</v>
      </c>
      <c r="V59" s="173"/>
      <c r="W59" s="134">
        <v>7107</v>
      </c>
      <c r="X59" s="134">
        <v>0</v>
      </c>
      <c r="Y59" s="134">
        <v>0</v>
      </c>
      <c r="Z59" s="173">
        <v>3872</v>
      </c>
      <c r="AA59" s="172">
        <v>5045</v>
      </c>
      <c r="AB59" s="134">
        <v>0</v>
      </c>
      <c r="AC59" s="134">
        <v>0</v>
      </c>
      <c r="AD59" s="134">
        <v>0</v>
      </c>
      <c r="AE59" s="134">
        <v>0</v>
      </c>
      <c r="AF59" s="134">
        <v>0</v>
      </c>
      <c r="AG59" s="173">
        <v>2745</v>
      </c>
      <c r="AH59" s="134">
        <v>10483.4</v>
      </c>
      <c r="AI59" s="134">
        <v>0</v>
      </c>
      <c r="AJ59" s="157">
        <v>2470</v>
      </c>
      <c r="AK59" s="134">
        <v>0</v>
      </c>
      <c r="AL59" s="134">
        <v>0</v>
      </c>
      <c r="AM59" s="173"/>
      <c r="AN59" s="134">
        <v>0</v>
      </c>
      <c r="AO59" s="157">
        <v>13426</v>
      </c>
      <c r="AP59" s="134">
        <v>0</v>
      </c>
      <c r="AQ59" s="134">
        <v>0</v>
      </c>
      <c r="AR59" s="87">
        <v>4582</v>
      </c>
      <c r="AS59" s="134">
        <v>0</v>
      </c>
      <c r="AT59" s="134">
        <v>0</v>
      </c>
      <c r="AU59" s="134">
        <v>0</v>
      </c>
      <c r="AV59" s="173"/>
      <c r="AW59" s="134">
        <v>0</v>
      </c>
      <c r="AX59" s="173"/>
      <c r="AY59" s="125">
        <v>0</v>
      </c>
      <c r="AZ59" s="125">
        <v>0</v>
      </c>
      <c r="BA59" s="125">
        <v>0</v>
      </c>
      <c r="BB59" s="116">
        <v>0</v>
      </c>
      <c r="BC59" s="124">
        <v>0</v>
      </c>
      <c r="BD59" s="124">
        <v>0</v>
      </c>
      <c r="BE59" s="90">
        <v>11448</v>
      </c>
      <c r="BF59" s="124">
        <v>0</v>
      </c>
      <c r="BG59" s="173"/>
      <c r="BH59" s="124">
        <v>0</v>
      </c>
      <c r="BI59" s="124">
        <v>0</v>
      </c>
      <c r="BJ59" s="124">
        <v>0</v>
      </c>
      <c r="BK59" s="124">
        <v>0</v>
      </c>
      <c r="BL59" s="98">
        <v>5025</v>
      </c>
      <c r="BM59" s="90">
        <v>0</v>
      </c>
      <c r="BN59" s="126">
        <v>0</v>
      </c>
      <c r="BO59" s="71"/>
      <c r="BP59" s="71"/>
      <c r="BQ59" s="71"/>
      <c r="BR59" s="71"/>
      <c r="BS59" s="71"/>
      <c r="BT59" s="71"/>
      <c r="BU59" s="71"/>
      <c r="BV59" s="71"/>
      <c r="BW59" s="71"/>
      <c r="BX59" s="71"/>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row>
    <row r="60" spans="1:107" ht="15.75" x14ac:dyDescent="0.25">
      <c r="A60" s="70"/>
      <c r="B60" s="124" t="s">
        <v>124</v>
      </c>
      <c r="C60" s="125">
        <v>0</v>
      </c>
      <c r="D60" s="125">
        <v>0</v>
      </c>
      <c r="E60" s="125">
        <v>0</v>
      </c>
      <c r="F60" s="125">
        <v>0</v>
      </c>
      <c r="G60" s="125">
        <v>0</v>
      </c>
      <c r="H60" s="125">
        <v>0</v>
      </c>
      <c r="I60" s="125">
        <v>0</v>
      </c>
      <c r="J60" s="125">
        <v>0</v>
      </c>
      <c r="K60" s="125">
        <v>0</v>
      </c>
      <c r="L60" s="171"/>
      <c r="M60" s="134">
        <v>2619</v>
      </c>
      <c r="N60" s="134">
        <v>1176</v>
      </c>
      <c r="O60" s="134">
        <v>0</v>
      </c>
      <c r="P60" s="134">
        <v>0</v>
      </c>
      <c r="Q60" s="134">
        <v>5148.84</v>
      </c>
      <c r="R60" s="134">
        <v>11639</v>
      </c>
      <c r="S60" s="134">
        <v>14165</v>
      </c>
      <c r="T60" s="134">
        <v>0</v>
      </c>
      <c r="U60" s="171">
        <v>4193</v>
      </c>
      <c r="V60" s="171"/>
      <c r="W60" s="134">
        <v>6483</v>
      </c>
      <c r="X60" s="134">
        <v>0</v>
      </c>
      <c r="Y60" s="134">
        <v>0</v>
      </c>
      <c r="Z60" s="171">
        <v>4014</v>
      </c>
      <c r="AA60" s="172">
        <v>2325</v>
      </c>
      <c r="AB60" s="134">
        <v>0</v>
      </c>
      <c r="AC60" s="134">
        <v>0</v>
      </c>
      <c r="AD60" s="134">
        <v>0</v>
      </c>
      <c r="AE60" s="134">
        <v>0</v>
      </c>
      <c r="AF60" s="134">
        <v>0</v>
      </c>
      <c r="AG60" s="171">
        <v>3453</v>
      </c>
      <c r="AH60" s="134">
        <v>9757.56</v>
      </c>
      <c r="AI60" s="134">
        <v>0</v>
      </c>
      <c r="AJ60" s="134">
        <v>3490</v>
      </c>
      <c r="AK60" s="134">
        <v>0</v>
      </c>
      <c r="AL60" s="134">
        <v>0</v>
      </c>
      <c r="AM60" s="171"/>
      <c r="AN60" s="134">
        <v>0</v>
      </c>
      <c r="AO60" s="134">
        <v>12444</v>
      </c>
      <c r="AP60" s="134">
        <v>0</v>
      </c>
      <c r="AQ60" s="134">
        <v>0</v>
      </c>
      <c r="AR60" s="87">
        <v>4956</v>
      </c>
      <c r="AS60" s="134">
        <v>0</v>
      </c>
      <c r="AT60" s="134">
        <v>0</v>
      </c>
      <c r="AU60" s="134">
        <v>0</v>
      </c>
      <c r="AV60" s="171"/>
      <c r="AW60" s="134">
        <v>0</v>
      </c>
      <c r="AX60" s="171"/>
      <c r="AY60" s="125">
        <v>0</v>
      </c>
      <c r="AZ60" s="125">
        <v>0</v>
      </c>
      <c r="BA60" s="125">
        <v>0</v>
      </c>
      <c r="BB60" s="116">
        <v>0</v>
      </c>
      <c r="BC60" s="124">
        <v>0</v>
      </c>
      <c r="BD60" s="124">
        <v>0</v>
      </c>
      <c r="BE60" s="90">
        <v>11389</v>
      </c>
      <c r="BF60" s="124">
        <v>0</v>
      </c>
      <c r="BG60" s="171"/>
      <c r="BH60" s="124">
        <v>0</v>
      </c>
      <c r="BI60" s="124">
        <v>0</v>
      </c>
      <c r="BJ60" s="124">
        <v>0</v>
      </c>
      <c r="BK60" s="124">
        <v>0</v>
      </c>
      <c r="BL60" s="90">
        <v>4909</v>
      </c>
      <c r="BM60" s="90">
        <v>0</v>
      </c>
      <c r="BN60" s="126">
        <v>0</v>
      </c>
      <c r="BO60" s="71"/>
      <c r="BP60" s="71"/>
      <c r="BQ60" s="71"/>
      <c r="BR60" s="71"/>
      <c r="BS60" s="71"/>
      <c r="BT60" s="71"/>
      <c r="BU60" s="71"/>
      <c r="BV60" s="71"/>
      <c r="BW60" s="71"/>
      <c r="BX60" s="71"/>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row>
    <row r="61" spans="1:107" ht="15.75" x14ac:dyDescent="0.25">
      <c r="A61" s="70"/>
      <c r="B61" s="124" t="s">
        <v>125</v>
      </c>
      <c r="C61" s="125">
        <v>0</v>
      </c>
      <c r="D61" s="125">
        <v>0</v>
      </c>
      <c r="E61" s="125">
        <v>0</v>
      </c>
      <c r="F61" s="125">
        <v>0</v>
      </c>
      <c r="G61" s="125">
        <v>0</v>
      </c>
      <c r="H61" s="125">
        <v>0</v>
      </c>
      <c r="I61" s="125">
        <v>0</v>
      </c>
      <c r="J61" s="125">
        <v>0</v>
      </c>
      <c r="K61" s="125">
        <v>0</v>
      </c>
      <c r="L61" s="171"/>
      <c r="M61" s="134">
        <v>2284</v>
      </c>
      <c r="N61" s="134">
        <v>1371</v>
      </c>
      <c r="O61" s="134">
        <v>0</v>
      </c>
      <c r="P61" s="134">
        <v>0</v>
      </c>
      <c r="Q61" s="134">
        <v>6471.34</v>
      </c>
      <c r="R61" s="134">
        <v>12983</v>
      </c>
      <c r="S61" s="134">
        <v>16803.856899999999</v>
      </c>
      <c r="T61" s="134">
        <v>0</v>
      </c>
      <c r="U61" s="171">
        <v>5512</v>
      </c>
      <c r="V61" s="171"/>
      <c r="W61" s="134">
        <v>6483</v>
      </c>
      <c r="X61" s="134">
        <v>0</v>
      </c>
      <c r="Y61" s="134">
        <v>0</v>
      </c>
      <c r="Z61" s="171">
        <v>4512</v>
      </c>
      <c r="AA61" s="172">
        <v>2068.9699999999998</v>
      </c>
      <c r="AB61" s="134">
        <v>0</v>
      </c>
      <c r="AC61" s="134">
        <v>0</v>
      </c>
      <c r="AD61" s="134">
        <v>0</v>
      </c>
      <c r="AE61" s="134">
        <v>0</v>
      </c>
      <c r="AF61" s="134">
        <v>0</v>
      </c>
      <c r="AG61" s="171">
        <v>4664</v>
      </c>
      <c r="AH61" s="134">
        <v>12293.88</v>
      </c>
      <c r="AI61" s="134">
        <v>0</v>
      </c>
      <c r="AJ61" s="134">
        <v>2360</v>
      </c>
      <c r="AK61" s="134">
        <v>0</v>
      </c>
      <c r="AL61" s="134">
        <v>0</v>
      </c>
      <c r="AM61" s="171"/>
      <c r="AN61" s="134">
        <v>0</v>
      </c>
      <c r="AO61" s="134">
        <v>15100</v>
      </c>
      <c r="AP61" s="134">
        <v>0</v>
      </c>
      <c r="AQ61" s="134">
        <v>0</v>
      </c>
      <c r="AR61" s="87">
        <v>5688</v>
      </c>
      <c r="AS61" s="134">
        <v>0</v>
      </c>
      <c r="AT61" s="134">
        <v>0</v>
      </c>
      <c r="AU61" s="134">
        <v>0</v>
      </c>
      <c r="AV61" s="171"/>
      <c r="AW61" s="134">
        <v>0</v>
      </c>
      <c r="AX61" s="171"/>
      <c r="AY61" s="125">
        <v>0</v>
      </c>
      <c r="AZ61" s="125">
        <v>0</v>
      </c>
      <c r="BA61" s="125">
        <v>0</v>
      </c>
      <c r="BB61" s="116">
        <v>0</v>
      </c>
      <c r="BC61" s="124">
        <v>0</v>
      </c>
      <c r="BD61" s="124">
        <v>0</v>
      </c>
      <c r="BE61" s="90">
        <v>10383</v>
      </c>
      <c r="BF61" s="124">
        <v>0</v>
      </c>
      <c r="BG61" s="171"/>
      <c r="BH61" s="124">
        <v>0</v>
      </c>
      <c r="BI61" s="124">
        <v>0</v>
      </c>
      <c r="BJ61" s="124">
        <v>0</v>
      </c>
      <c r="BK61" s="124">
        <v>0</v>
      </c>
      <c r="BL61" s="90">
        <v>5429</v>
      </c>
      <c r="BM61" s="90">
        <v>0</v>
      </c>
      <c r="BN61" s="126">
        <v>0</v>
      </c>
      <c r="BO61" s="71"/>
      <c r="BP61" s="71"/>
      <c r="BQ61" s="71"/>
      <c r="BR61" s="71"/>
      <c r="BS61" s="71"/>
      <c r="BT61" s="71"/>
      <c r="BU61" s="71"/>
      <c r="BV61" s="71"/>
      <c r="BW61" s="71"/>
      <c r="BX61" s="71"/>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row>
    <row r="62" spans="1:107" ht="15.75" x14ac:dyDescent="0.25">
      <c r="A62" s="70"/>
      <c r="B62" s="124" t="s">
        <v>127</v>
      </c>
      <c r="C62" s="125">
        <v>0</v>
      </c>
      <c r="D62" s="125">
        <v>0</v>
      </c>
      <c r="E62" s="125">
        <v>0</v>
      </c>
      <c r="F62" s="125">
        <v>0</v>
      </c>
      <c r="G62" s="125">
        <v>0</v>
      </c>
      <c r="H62" s="125">
        <v>0</v>
      </c>
      <c r="I62" s="125">
        <v>0</v>
      </c>
      <c r="J62" s="125">
        <v>0</v>
      </c>
      <c r="K62" s="125">
        <v>0</v>
      </c>
      <c r="L62" s="171"/>
      <c r="M62" s="134">
        <v>4346</v>
      </c>
      <c r="N62" s="134">
        <v>1299</v>
      </c>
      <c r="O62" s="134">
        <v>0</v>
      </c>
      <c r="P62" s="134">
        <v>0</v>
      </c>
      <c r="Q62" s="134">
        <v>7606</v>
      </c>
      <c r="R62" s="134">
        <v>12192</v>
      </c>
      <c r="S62" s="134">
        <v>18474.66</v>
      </c>
      <c r="T62" s="134">
        <v>0</v>
      </c>
      <c r="U62" s="171">
        <v>5799</v>
      </c>
      <c r="V62" s="171"/>
      <c r="W62" s="134">
        <v>5447</v>
      </c>
      <c r="X62" s="134">
        <v>0</v>
      </c>
      <c r="Y62" s="134">
        <v>0</v>
      </c>
      <c r="Z62" s="171">
        <v>4475</v>
      </c>
      <c r="AA62" s="172">
        <v>4864</v>
      </c>
      <c r="AB62" s="134">
        <v>0</v>
      </c>
      <c r="AC62" s="134">
        <v>0</v>
      </c>
      <c r="AD62" s="134">
        <v>0</v>
      </c>
      <c r="AE62" s="134">
        <v>0</v>
      </c>
      <c r="AF62" s="134">
        <v>0</v>
      </c>
      <c r="AG62" s="171">
        <v>6687</v>
      </c>
      <c r="AH62" s="134">
        <v>14465</v>
      </c>
      <c r="AI62" s="134">
        <v>0</v>
      </c>
      <c r="AJ62" s="134">
        <v>4670</v>
      </c>
      <c r="AK62" s="134">
        <v>0</v>
      </c>
      <c r="AL62" s="134">
        <v>0</v>
      </c>
      <c r="AM62" s="171"/>
      <c r="AN62" s="134">
        <v>0</v>
      </c>
      <c r="AO62" s="134">
        <v>15216</v>
      </c>
      <c r="AP62" s="134">
        <v>0</v>
      </c>
      <c r="AQ62" s="134">
        <v>0</v>
      </c>
      <c r="AR62" s="87">
        <v>6302</v>
      </c>
      <c r="AS62" s="134">
        <v>0</v>
      </c>
      <c r="AT62" s="134">
        <v>0</v>
      </c>
      <c r="AU62" s="134">
        <v>0</v>
      </c>
      <c r="AV62" s="171"/>
      <c r="AW62" s="134">
        <v>0</v>
      </c>
      <c r="AX62" s="171"/>
      <c r="AY62" s="125">
        <v>0</v>
      </c>
      <c r="AZ62" s="125">
        <v>0</v>
      </c>
      <c r="BA62" s="125">
        <v>0</v>
      </c>
      <c r="BB62" s="116">
        <v>0</v>
      </c>
      <c r="BC62" s="124">
        <v>0</v>
      </c>
      <c r="BD62" s="124">
        <v>0</v>
      </c>
      <c r="BE62" s="90">
        <v>11117</v>
      </c>
      <c r="BF62" s="124">
        <v>0</v>
      </c>
      <c r="BG62" s="171"/>
      <c r="BH62" s="124">
        <v>0</v>
      </c>
      <c r="BI62" s="124">
        <v>0</v>
      </c>
      <c r="BJ62" s="124">
        <v>0</v>
      </c>
      <c r="BK62" s="124">
        <v>0</v>
      </c>
      <c r="BL62" s="90">
        <v>5290</v>
      </c>
      <c r="BM62" s="90">
        <v>0</v>
      </c>
      <c r="BN62" s="126">
        <v>0</v>
      </c>
      <c r="BO62" s="71"/>
      <c r="BP62" s="71"/>
      <c r="BQ62" s="71"/>
      <c r="BR62" s="71"/>
      <c r="BS62" s="71"/>
      <c r="BT62" s="71"/>
      <c r="BU62" s="71"/>
      <c r="BV62" s="71"/>
      <c r="BW62" s="71"/>
      <c r="BX62" s="71"/>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row>
    <row r="63" spans="1:107" ht="16.5" thickBot="1" x14ac:dyDescent="0.3">
      <c r="A63" s="70"/>
      <c r="B63" s="124" t="s">
        <v>128</v>
      </c>
      <c r="C63" s="125">
        <v>0</v>
      </c>
      <c r="D63" s="125">
        <v>0</v>
      </c>
      <c r="E63" s="125">
        <v>0</v>
      </c>
      <c r="F63" s="125">
        <v>0</v>
      </c>
      <c r="G63" s="125">
        <v>0</v>
      </c>
      <c r="H63" s="125">
        <v>0</v>
      </c>
      <c r="I63" s="125">
        <v>0</v>
      </c>
      <c r="J63" s="125">
        <v>0</v>
      </c>
      <c r="K63" s="125">
        <v>0</v>
      </c>
      <c r="L63" s="165"/>
      <c r="M63" s="134">
        <v>2695</v>
      </c>
      <c r="N63" s="174">
        <v>1281</v>
      </c>
      <c r="O63" s="134">
        <v>0</v>
      </c>
      <c r="P63" s="134">
        <v>0</v>
      </c>
      <c r="Q63" s="134">
        <v>8761</v>
      </c>
      <c r="R63" s="174">
        <v>12450</v>
      </c>
      <c r="S63" s="134">
        <v>26218</v>
      </c>
      <c r="T63" s="134">
        <v>0</v>
      </c>
      <c r="U63" s="165">
        <v>6579</v>
      </c>
      <c r="V63" s="165"/>
      <c r="W63" s="134">
        <v>5420</v>
      </c>
      <c r="X63" s="134">
        <v>0</v>
      </c>
      <c r="Y63" s="134">
        <v>0</v>
      </c>
      <c r="Z63" s="165">
        <v>4465</v>
      </c>
      <c r="AA63" s="172">
        <v>5924</v>
      </c>
      <c r="AB63" s="134">
        <v>0</v>
      </c>
      <c r="AC63" s="134">
        <v>0</v>
      </c>
      <c r="AD63" s="134">
        <v>0</v>
      </c>
      <c r="AE63" s="134">
        <v>0</v>
      </c>
      <c r="AF63" s="134">
        <v>0</v>
      </c>
      <c r="AG63" s="165">
        <v>9743</v>
      </c>
      <c r="AH63" s="134">
        <v>15680</v>
      </c>
      <c r="AI63" s="134">
        <v>0</v>
      </c>
      <c r="AJ63" s="174">
        <v>4850</v>
      </c>
      <c r="AK63" s="134">
        <v>0</v>
      </c>
      <c r="AL63" s="134">
        <v>0</v>
      </c>
      <c r="AM63" s="165"/>
      <c r="AN63" s="134">
        <v>0</v>
      </c>
      <c r="AO63" s="174">
        <v>18831</v>
      </c>
      <c r="AP63" s="134">
        <v>0</v>
      </c>
      <c r="AQ63" s="134">
        <v>0</v>
      </c>
      <c r="AR63" s="104">
        <v>7510</v>
      </c>
      <c r="AS63" s="134">
        <v>0</v>
      </c>
      <c r="AT63" s="134">
        <v>0</v>
      </c>
      <c r="AU63" s="134">
        <v>0</v>
      </c>
      <c r="AV63" s="165"/>
      <c r="AW63" s="134">
        <v>0</v>
      </c>
      <c r="AX63" s="165"/>
      <c r="AY63" s="125">
        <v>0</v>
      </c>
      <c r="AZ63" s="125">
        <v>0</v>
      </c>
      <c r="BA63" s="125">
        <v>0</v>
      </c>
      <c r="BB63" s="116">
        <v>0</v>
      </c>
      <c r="BC63" s="124">
        <v>0</v>
      </c>
      <c r="BD63" s="124">
        <v>0</v>
      </c>
      <c r="BE63" s="90">
        <v>7300</v>
      </c>
      <c r="BF63" s="124">
        <v>0</v>
      </c>
      <c r="BG63" s="165"/>
      <c r="BH63" s="124">
        <v>0</v>
      </c>
      <c r="BI63" s="124">
        <v>0</v>
      </c>
      <c r="BJ63" s="124">
        <v>0</v>
      </c>
      <c r="BK63" s="124">
        <v>0</v>
      </c>
      <c r="BL63" s="90">
        <v>6031</v>
      </c>
      <c r="BM63" s="90">
        <v>0</v>
      </c>
      <c r="BN63" s="126">
        <v>0</v>
      </c>
      <c r="BO63" s="71"/>
      <c r="BP63" s="71"/>
      <c r="BQ63" s="71"/>
      <c r="BR63" s="71"/>
      <c r="BS63" s="71"/>
      <c r="BT63" s="71"/>
      <c r="BU63" s="71"/>
      <c r="BV63" s="71"/>
      <c r="BW63" s="71"/>
      <c r="BX63" s="71"/>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row>
    <row r="64" spans="1:107" ht="15.75" x14ac:dyDescent="0.25">
      <c r="A64" s="70"/>
      <c r="B64" s="127" t="s">
        <v>130</v>
      </c>
      <c r="C64" s="127">
        <f t="shared" ref="C64:T64" si="10">SUM(C52:C63)</f>
        <v>0</v>
      </c>
      <c r="D64" s="127">
        <f t="shared" si="10"/>
        <v>0</v>
      </c>
      <c r="E64" s="127">
        <f t="shared" si="10"/>
        <v>0</v>
      </c>
      <c r="F64" s="127">
        <f t="shared" si="10"/>
        <v>0</v>
      </c>
      <c r="G64" s="127">
        <f t="shared" si="10"/>
        <v>0</v>
      </c>
      <c r="H64" s="127">
        <f t="shared" si="10"/>
        <v>0</v>
      </c>
      <c r="I64" s="127">
        <f t="shared" si="10"/>
        <v>0</v>
      </c>
      <c r="J64" s="127">
        <f t="shared" si="10"/>
        <v>0</v>
      </c>
      <c r="K64" s="127">
        <f t="shared" si="10"/>
        <v>0</v>
      </c>
      <c r="L64" s="127">
        <f t="shared" si="10"/>
        <v>1</v>
      </c>
      <c r="M64" s="127">
        <f t="shared" si="10"/>
        <v>43310</v>
      </c>
      <c r="N64" s="127">
        <f t="shared" si="10"/>
        <v>14361</v>
      </c>
      <c r="O64" s="127">
        <f t="shared" si="10"/>
        <v>0</v>
      </c>
      <c r="P64" s="127">
        <f t="shared" si="10"/>
        <v>0</v>
      </c>
      <c r="Q64" s="127">
        <f t="shared" si="10"/>
        <v>82300.179999999993</v>
      </c>
      <c r="R64" s="127">
        <f t="shared" si="10"/>
        <v>134164</v>
      </c>
      <c r="S64" s="127">
        <f t="shared" si="10"/>
        <v>175765.30590000001</v>
      </c>
      <c r="T64" s="127">
        <f t="shared" si="10"/>
        <v>0</v>
      </c>
      <c r="U64" s="127">
        <f t="shared" ref="U64:AS64" si="11">SUM(U52:U63)</f>
        <v>63021</v>
      </c>
      <c r="V64" s="127">
        <f t="shared" si="11"/>
        <v>1</v>
      </c>
      <c r="W64" s="127">
        <f t="shared" si="11"/>
        <v>63675</v>
      </c>
      <c r="X64" s="127">
        <f t="shared" si="11"/>
        <v>0</v>
      </c>
      <c r="Y64" s="127">
        <f t="shared" si="11"/>
        <v>0</v>
      </c>
      <c r="Z64" s="127">
        <f t="shared" si="11"/>
        <v>58185</v>
      </c>
      <c r="AA64" s="117">
        <f t="shared" si="11"/>
        <v>55890.2</v>
      </c>
      <c r="AB64" s="118">
        <f t="shared" si="11"/>
        <v>0</v>
      </c>
      <c r="AC64" s="118">
        <f t="shared" si="11"/>
        <v>0</v>
      </c>
      <c r="AD64" s="118">
        <f t="shared" si="11"/>
        <v>0</v>
      </c>
      <c r="AE64" s="118">
        <f t="shared" si="11"/>
        <v>0</v>
      </c>
      <c r="AF64" s="118">
        <f t="shared" ref="AF64" si="12">SUM(AF52:AF63)</f>
        <v>0</v>
      </c>
      <c r="AG64" s="118">
        <f t="shared" si="11"/>
        <v>58783</v>
      </c>
      <c r="AH64" s="118">
        <f t="shared" si="11"/>
        <v>146687.64000000001</v>
      </c>
      <c r="AI64" s="118">
        <f t="shared" si="11"/>
        <v>0</v>
      </c>
      <c r="AJ64" s="118">
        <f t="shared" si="11"/>
        <v>42350</v>
      </c>
      <c r="AK64" s="118">
        <f t="shared" si="11"/>
        <v>0</v>
      </c>
      <c r="AL64" s="118">
        <f t="shared" si="11"/>
        <v>0</v>
      </c>
      <c r="AM64" s="118">
        <f t="shared" si="11"/>
        <v>1</v>
      </c>
      <c r="AN64" s="118">
        <f t="shared" si="11"/>
        <v>0</v>
      </c>
      <c r="AO64" s="118">
        <f t="shared" si="11"/>
        <v>166254</v>
      </c>
      <c r="AP64" s="118">
        <f t="shared" si="11"/>
        <v>0</v>
      </c>
      <c r="AQ64" s="118">
        <f t="shared" si="11"/>
        <v>0</v>
      </c>
      <c r="AR64" s="118">
        <f t="shared" si="11"/>
        <v>65554</v>
      </c>
      <c r="AS64" s="118">
        <f t="shared" si="11"/>
        <v>0</v>
      </c>
      <c r="AT64" s="118">
        <f t="shared" ref="AT64:AW64" si="13">SUM(AT52:AT63)</f>
        <v>0</v>
      </c>
      <c r="AU64" s="118">
        <f t="shared" si="13"/>
        <v>0</v>
      </c>
      <c r="AV64" s="118">
        <f t="shared" si="13"/>
        <v>1</v>
      </c>
      <c r="AW64" s="118">
        <f t="shared" si="13"/>
        <v>0</v>
      </c>
      <c r="AX64" s="127">
        <f>SUM(AX52:AX63)</f>
        <v>1</v>
      </c>
      <c r="AY64" s="127">
        <f>SUM(AY52:AY63)</f>
        <v>0</v>
      </c>
      <c r="AZ64" s="127">
        <f>SUM(AZ52:AZ63)</f>
        <v>0</v>
      </c>
      <c r="BA64" s="127">
        <f>SUM(BA52:BA63)</f>
        <v>0</v>
      </c>
      <c r="BB64" s="127">
        <f>SUM(BB52:BB63)</f>
        <v>0</v>
      </c>
      <c r="BC64" s="127">
        <f t="shared" ref="BC64:BH64" si="14">SUM(BC52:BC63)</f>
        <v>0</v>
      </c>
      <c r="BD64" s="127">
        <f>SUM(BD52:BD63)</f>
        <v>0</v>
      </c>
      <c r="BE64" s="127">
        <f t="shared" si="14"/>
        <v>124285</v>
      </c>
      <c r="BF64" s="127">
        <f>SUM(BF52:BF63)</f>
        <v>0</v>
      </c>
      <c r="BG64" s="127">
        <f t="shared" si="14"/>
        <v>1</v>
      </c>
      <c r="BH64" s="127">
        <f t="shared" si="14"/>
        <v>0</v>
      </c>
      <c r="BI64" s="127">
        <f>SUM(BI52:BI63)</f>
        <v>0</v>
      </c>
      <c r="BJ64" s="124">
        <v>0</v>
      </c>
      <c r="BK64" s="124">
        <v>0</v>
      </c>
      <c r="BL64" s="127">
        <f>SUM(BL52:BL63)</f>
        <v>62967</v>
      </c>
      <c r="BM64" s="127">
        <f>SUM(BM52:BM63)</f>
        <v>0</v>
      </c>
      <c r="BN64" s="127">
        <f>SUM(BN52:BN63)</f>
        <v>0</v>
      </c>
      <c r="BO64" s="71"/>
      <c r="BP64" s="71"/>
      <c r="BQ64" s="71"/>
      <c r="BR64" s="71"/>
      <c r="BS64" s="71"/>
      <c r="BT64" s="71"/>
      <c r="BU64" s="71"/>
      <c r="BV64" s="71"/>
      <c r="BW64" s="71"/>
      <c r="BX64" s="71"/>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row>
    <row r="65" spans="1:107" ht="15.75" x14ac:dyDescent="0.25">
      <c r="A65" s="70"/>
      <c r="B65" s="234" t="s">
        <v>130</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3">
        <f>SUM(C64:BN64)</f>
        <v>1357558.3259000001</v>
      </c>
      <c r="BG65" s="233"/>
      <c r="BH65" s="233"/>
      <c r="BI65" s="233"/>
      <c r="BJ65" s="233"/>
      <c r="BK65" s="233"/>
      <c r="BL65" s="233" t="s">
        <v>137</v>
      </c>
      <c r="BM65" s="233"/>
      <c r="BN65" s="233"/>
      <c r="BO65" s="71"/>
      <c r="BP65" s="71"/>
      <c r="BQ65" s="71"/>
      <c r="BR65" s="71"/>
      <c r="BS65" s="71"/>
      <c r="BT65" s="71"/>
      <c r="BU65" s="71"/>
      <c r="BV65" s="71"/>
      <c r="BW65" s="71"/>
      <c r="BX65" s="71"/>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row>
    <row r="66" spans="1:107" ht="15.75" x14ac:dyDescent="0.25">
      <c r="A66" s="70"/>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row>
    <row r="67" spans="1:107" ht="15.75" x14ac:dyDescent="0.25">
      <c r="A67" s="70"/>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row>
    <row r="68" spans="1:107" ht="15.75" x14ac:dyDescent="0.25">
      <c r="A68" s="70"/>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109"/>
      <c r="BG68" s="71"/>
      <c r="BH68" s="71"/>
      <c r="BI68" s="71"/>
      <c r="BJ68" s="71"/>
      <c r="BK68" s="71"/>
      <c r="BL68" s="71"/>
      <c r="BM68" s="71"/>
      <c r="BN68" s="71"/>
      <c r="BO68" s="71"/>
      <c r="BP68" s="71"/>
      <c r="BQ68" s="71"/>
      <c r="BR68" s="71"/>
      <c r="BS68" s="71"/>
      <c r="BT68" s="71"/>
      <c r="BU68" s="71"/>
      <c r="BV68" s="71"/>
      <c r="BW68" s="71"/>
      <c r="BX68" s="71"/>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row>
    <row r="69" spans="1:107" ht="15.75" x14ac:dyDescent="0.25">
      <c r="A69" s="70"/>
      <c r="B69" s="71" t="s">
        <v>138</v>
      </c>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t="s">
        <v>138</v>
      </c>
      <c r="BH69" s="71"/>
      <c r="BI69" s="71"/>
      <c r="BJ69" s="71"/>
      <c r="BK69" s="71"/>
      <c r="BL69" s="71"/>
      <c r="BM69" s="71"/>
      <c r="BN69" s="71"/>
      <c r="BO69" s="71"/>
      <c r="BP69" s="71"/>
      <c r="BQ69" s="71"/>
      <c r="BR69" s="71"/>
      <c r="BS69" s="71"/>
      <c r="BT69" s="71"/>
      <c r="BU69" s="71"/>
      <c r="BV69" s="71"/>
      <c r="BW69" s="71"/>
      <c r="BX69" s="71"/>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row>
    <row r="70" spans="1:107" ht="15.75" x14ac:dyDescent="0.25">
      <c r="A70" s="70"/>
      <c r="B70" s="218" t="s">
        <v>138</v>
      </c>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194"/>
      <c r="BP70" s="71"/>
      <c r="BQ70" s="71"/>
      <c r="BR70" s="71"/>
      <c r="BS70" s="71"/>
      <c r="BT70" s="71"/>
      <c r="BU70" s="71"/>
      <c r="BV70" s="71"/>
      <c r="BW70" s="71"/>
      <c r="BX70" s="71"/>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row>
    <row r="71" spans="1:107" ht="63" x14ac:dyDescent="0.25">
      <c r="A71" s="70"/>
      <c r="B71" s="81" t="s">
        <v>37</v>
      </c>
      <c r="C71" s="82" t="s">
        <v>38</v>
      </c>
      <c r="D71" s="82" t="s">
        <v>39</v>
      </c>
      <c r="E71" s="82" t="s">
        <v>40</v>
      </c>
      <c r="F71" s="82" t="s">
        <v>41</v>
      </c>
      <c r="G71" s="82" t="s">
        <v>42</v>
      </c>
      <c r="H71" s="82" t="s">
        <v>43</v>
      </c>
      <c r="I71" s="82" t="s">
        <v>44</v>
      </c>
      <c r="J71" s="82" t="s">
        <v>45</v>
      </c>
      <c r="K71" s="82" t="s">
        <v>46</v>
      </c>
      <c r="L71" s="82" t="s">
        <v>47</v>
      </c>
      <c r="M71" s="82" t="s">
        <v>48</v>
      </c>
      <c r="N71" s="82" t="s">
        <v>49</v>
      </c>
      <c r="O71" s="82" t="s">
        <v>50</v>
      </c>
      <c r="P71" s="82" t="s">
        <v>51</v>
      </c>
      <c r="Q71" s="82" t="s">
        <v>52</v>
      </c>
      <c r="R71" s="82" t="s">
        <v>53</v>
      </c>
      <c r="S71" s="82" t="s">
        <v>54</v>
      </c>
      <c r="T71" s="82" t="s">
        <v>55</v>
      </c>
      <c r="U71" s="82" t="s">
        <v>56</v>
      </c>
      <c r="V71" s="82" t="s">
        <v>57</v>
      </c>
      <c r="W71" s="82" t="s">
        <v>58</v>
      </c>
      <c r="X71" s="82" t="s">
        <v>59</v>
      </c>
      <c r="Y71" s="82" t="s">
        <v>60</v>
      </c>
      <c r="Z71" s="82" t="s">
        <v>61</v>
      </c>
      <c r="AA71" s="82" t="s">
        <v>62</v>
      </c>
      <c r="AB71" s="82" t="s">
        <v>63</v>
      </c>
      <c r="AC71" s="82" t="s">
        <v>64</v>
      </c>
      <c r="AD71" s="82" t="s">
        <v>65</v>
      </c>
      <c r="AE71" s="82" t="s">
        <v>66</v>
      </c>
      <c r="AF71" s="82" t="s">
        <v>67</v>
      </c>
      <c r="AG71" s="82" t="s">
        <v>68</v>
      </c>
      <c r="AH71" s="82" t="s">
        <v>69</v>
      </c>
      <c r="AI71" s="82" t="s">
        <v>70</v>
      </c>
      <c r="AJ71" s="82" t="s">
        <v>71</v>
      </c>
      <c r="AK71" s="82" t="s">
        <v>72</v>
      </c>
      <c r="AL71" s="82" t="s">
        <v>73</v>
      </c>
      <c r="AM71" s="82" t="s">
        <v>74</v>
      </c>
      <c r="AN71" s="82" t="s">
        <v>75</v>
      </c>
      <c r="AO71" s="82" t="s">
        <v>76</v>
      </c>
      <c r="AP71" s="82" t="s">
        <v>77</v>
      </c>
      <c r="AQ71" s="82" t="s">
        <v>78</v>
      </c>
      <c r="AR71" s="82" t="s">
        <v>79</v>
      </c>
      <c r="AS71" s="82" t="s">
        <v>80</v>
      </c>
      <c r="AT71" s="82" t="s">
        <v>81</v>
      </c>
      <c r="AU71" s="82" t="s">
        <v>82</v>
      </c>
      <c r="AV71" s="82" t="s">
        <v>83</v>
      </c>
      <c r="AW71" s="82" t="s">
        <v>84</v>
      </c>
      <c r="AX71" s="82" t="s">
        <v>85</v>
      </c>
      <c r="AY71" s="82" t="s">
        <v>86</v>
      </c>
      <c r="AZ71" s="82" t="s">
        <v>87</v>
      </c>
      <c r="BA71" s="81" t="s">
        <v>88</v>
      </c>
      <c r="BB71" s="82" t="s">
        <v>89</v>
      </c>
      <c r="BC71" s="82" t="s">
        <v>90</v>
      </c>
      <c r="BD71" s="81" t="s">
        <v>91</v>
      </c>
      <c r="BE71" s="82" t="s">
        <v>92</v>
      </c>
      <c r="BF71" s="82" t="s">
        <v>93</v>
      </c>
      <c r="BG71" s="82" t="s">
        <v>94</v>
      </c>
      <c r="BH71" s="82" t="s">
        <v>95</v>
      </c>
      <c r="BI71" s="82" t="s">
        <v>96</v>
      </c>
      <c r="BJ71" s="82" t="s">
        <v>97</v>
      </c>
      <c r="BK71" s="82" t="s">
        <v>98</v>
      </c>
      <c r="BL71" s="82" t="s">
        <v>99</v>
      </c>
      <c r="BM71" s="82" t="s">
        <v>100</v>
      </c>
      <c r="BN71" s="82" t="s">
        <v>101</v>
      </c>
      <c r="BO71" s="194"/>
      <c r="BP71" s="71"/>
      <c r="BQ71" s="71"/>
      <c r="BR71" s="71"/>
      <c r="BS71" s="71"/>
      <c r="BT71" s="71"/>
      <c r="BU71" s="71"/>
      <c r="BV71" s="71"/>
      <c r="BW71" s="71"/>
      <c r="BX71" s="71"/>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row>
    <row r="72" spans="1:107" ht="15.75" x14ac:dyDescent="0.25">
      <c r="A72" s="70"/>
      <c r="B72" s="81"/>
      <c r="C72" s="81" t="s">
        <v>133</v>
      </c>
      <c r="D72" s="81" t="s">
        <v>133</v>
      </c>
      <c r="E72" s="81" t="s">
        <v>133</v>
      </c>
      <c r="F72" s="81" t="s">
        <v>133</v>
      </c>
      <c r="G72" s="81" t="s">
        <v>133</v>
      </c>
      <c r="H72" s="81" t="s">
        <v>133</v>
      </c>
      <c r="I72" s="81" t="s">
        <v>133</v>
      </c>
      <c r="J72" s="81" t="s">
        <v>133</v>
      </c>
      <c r="K72" s="81" t="s">
        <v>133</v>
      </c>
      <c r="L72" s="81" t="s">
        <v>133</v>
      </c>
      <c r="M72" s="81" t="s">
        <v>133</v>
      </c>
      <c r="N72" s="81" t="s">
        <v>133</v>
      </c>
      <c r="O72" s="81" t="s">
        <v>133</v>
      </c>
      <c r="P72" s="81" t="s">
        <v>133</v>
      </c>
      <c r="Q72" s="81" t="s">
        <v>133</v>
      </c>
      <c r="R72" s="81" t="s">
        <v>133</v>
      </c>
      <c r="S72" s="81" t="s">
        <v>133</v>
      </c>
      <c r="T72" s="81" t="s">
        <v>133</v>
      </c>
      <c r="U72" s="81" t="s">
        <v>133</v>
      </c>
      <c r="V72" s="81" t="s">
        <v>133</v>
      </c>
      <c r="W72" s="81" t="s">
        <v>133</v>
      </c>
      <c r="X72" s="81" t="s">
        <v>133</v>
      </c>
      <c r="Y72" s="81" t="s">
        <v>133</v>
      </c>
      <c r="Z72" s="81" t="s">
        <v>133</v>
      </c>
      <c r="AA72" s="81" t="s">
        <v>133</v>
      </c>
      <c r="AB72" s="81" t="s">
        <v>133</v>
      </c>
      <c r="AC72" s="81" t="s">
        <v>133</v>
      </c>
      <c r="AD72" s="81" t="s">
        <v>133</v>
      </c>
      <c r="AE72" s="81" t="s">
        <v>133</v>
      </c>
      <c r="AF72" s="81" t="s">
        <v>133</v>
      </c>
      <c r="AG72" s="81" t="s">
        <v>133</v>
      </c>
      <c r="AH72" s="81" t="s">
        <v>133</v>
      </c>
      <c r="AI72" s="81" t="s">
        <v>133</v>
      </c>
      <c r="AJ72" s="81" t="s">
        <v>133</v>
      </c>
      <c r="AK72" s="81" t="s">
        <v>133</v>
      </c>
      <c r="AL72" s="81" t="s">
        <v>133</v>
      </c>
      <c r="AM72" s="81" t="s">
        <v>133</v>
      </c>
      <c r="AN72" s="81" t="s">
        <v>133</v>
      </c>
      <c r="AO72" s="81" t="s">
        <v>133</v>
      </c>
      <c r="AP72" s="81" t="s">
        <v>133</v>
      </c>
      <c r="AQ72" s="81" t="s">
        <v>133</v>
      </c>
      <c r="AR72" s="81" t="s">
        <v>133</v>
      </c>
      <c r="AS72" s="81" t="s">
        <v>133</v>
      </c>
      <c r="AT72" s="81" t="s">
        <v>133</v>
      </c>
      <c r="AU72" s="81" t="s">
        <v>133</v>
      </c>
      <c r="AV72" s="81" t="s">
        <v>133</v>
      </c>
      <c r="AW72" s="81" t="s">
        <v>133</v>
      </c>
      <c r="AX72" s="81" t="s">
        <v>133</v>
      </c>
      <c r="AY72" s="81" t="s">
        <v>133</v>
      </c>
      <c r="AZ72" s="81" t="s">
        <v>133</v>
      </c>
      <c r="BA72" s="81" t="s">
        <v>133</v>
      </c>
      <c r="BB72" s="81" t="s">
        <v>133</v>
      </c>
      <c r="BC72" s="81" t="s">
        <v>133</v>
      </c>
      <c r="BD72" s="81" t="s">
        <v>133</v>
      </c>
      <c r="BE72" s="81" t="s">
        <v>133</v>
      </c>
      <c r="BF72" s="81" t="s">
        <v>133</v>
      </c>
      <c r="BG72" s="81" t="s">
        <v>133</v>
      </c>
      <c r="BH72" s="81"/>
      <c r="BI72" s="81" t="s">
        <v>139</v>
      </c>
      <c r="BJ72" s="81" t="s">
        <v>139</v>
      </c>
      <c r="BK72" s="81" t="s">
        <v>139</v>
      </c>
      <c r="BL72" s="81" t="s">
        <v>139</v>
      </c>
      <c r="BM72" s="81" t="s">
        <v>139</v>
      </c>
      <c r="BN72" s="81" t="s">
        <v>139</v>
      </c>
      <c r="BO72" s="194"/>
      <c r="BP72" s="71"/>
      <c r="BQ72" s="71"/>
      <c r="BR72" s="71"/>
      <c r="BS72" s="71"/>
      <c r="BT72" s="71"/>
      <c r="BU72" s="71"/>
      <c r="BV72" s="71"/>
      <c r="BW72" s="71"/>
      <c r="BX72" s="71"/>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row>
    <row r="73" spans="1:107" ht="15.75" x14ac:dyDescent="0.25">
      <c r="A73" s="70"/>
      <c r="B73" s="78" t="s">
        <v>110</v>
      </c>
      <c r="C73" s="128">
        <v>0</v>
      </c>
      <c r="D73" s="128">
        <v>0</v>
      </c>
      <c r="E73" s="128">
        <v>0</v>
      </c>
      <c r="F73" s="128">
        <v>0</v>
      </c>
      <c r="G73" s="128">
        <v>0</v>
      </c>
      <c r="H73" s="128">
        <v>0</v>
      </c>
      <c r="I73" s="128">
        <v>0</v>
      </c>
      <c r="J73" s="128">
        <v>0</v>
      </c>
      <c r="K73" s="128">
        <v>0</v>
      </c>
      <c r="L73" s="128">
        <v>0</v>
      </c>
      <c r="M73" s="128">
        <v>0</v>
      </c>
      <c r="N73" s="128">
        <v>0</v>
      </c>
      <c r="O73" s="128">
        <v>0</v>
      </c>
      <c r="P73" s="128">
        <v>0</v>
      </c>
      <c r="Q73" s="128">
        <v>0</v>
      </c>
      <c r="R73" s="128">
        <v>0</v>
      </c>
      <c r="S73" s="128">
        <v>0</v>
      </c>
      <c r="T73" s="128">
        <v>0</v>
      </c>
      <c r="U73" s="145">
        <v>1</v>
      </c>
      <c r="V73" s="145">
        <v>1</v>
      </c>
      <c r="W73" s="128">
        <v>0</v>
      </c>
      <c r="X73" s="128">
        <v>0</v>
      </c>
      <c r="Y73" s="128">
        <v>0</v>
      </c>
      <c r="Z73" s="128">
        <v>0</v>
      </c>
      <c r="AA73" s="128">
        <v>0</v>
      </c>
      <c r="AB73" s="128">
        <v>0</v>
      </c>
      <c r="AC73" s="128">
        <v>0</v>
      </c>
      <c r="AD73" s="128">
        <v>0</v>
      </c>
      <c r="AE73" s="128">
        <v>0</v>
      </c>
      <c r="AF73" s="128">
        <v>0</v>
      </c>
      <c r="AG73" s="128">
        <v>0</v>
      </c>
      <c r="AH73" s="128">
        <v>0</v>
      </c>
      <c r="AI73" s="128">
        <v>0</v>
      </c>
      <c r="AJ73" s="128">
        <v>0</v>
      </c>
      <c r="AK73" s="128">
        <v>0</v>
      </c>
      <c r="AL73" s="128">
        <v>0</v>
      </c>
      <c r="AM73" s="128">
        <v>0</v>
      </c>
      <c r="AN73" s="128">
        <v>0</v>
      </c>
      <c r="AO73" s="128">
        <v>0</v>
      </c>
      <c r="AP73" s="128">
        <v>0</v>
      </c>
      <c r="AQ73" s="128">
        <v>0</v>
      </c>
      <c r="AR73" s="128">
        <v>0</v>
      </c>
      <c r="AS73" s="128">
        <v>0</v>
      </c>
      <c r="AT73" s="128">
        <v>0</v>
      </c>
      <c r="AU73" s="128">
        <v>0</v>
      </c>
      <c r="AV73" s="145">
        <v>1</v>
      </c>
      <c r="AW73" s="128">
        <v>0</v>
      </c>
      <c r="AX73" s="145">
        <v>1</v>
      </c>
      <c r="AY73" s="128">
        <v>0</v>
      </c>
      <c r="AZ73" s="128">
        <v>0</v>
      </c>
      <c r="BA73" s="128">
        <v>0</v>
      </c>
      <c r="BB73" s="112">
        <v>0</v>
      </c>
      <c r="BC73" s="112">
        <v>0</v>
      </c>
      <c r="BD73" s="115">
        <v>0</v>
      </c>
      <c r="BE73" s="115">
        <v>0</v>
      </c>
      <c r="BF73" s="115">
        <v>0</v>
      </c>
      <c r="BG73" s="145">
        <v>1</v>
      </c>
      <c r="BH73" s="78">
        <v>0</v>
      </c>
      <c r="BI73" s="78">
        <v>0</v>
      </c>
      <c r="BJ73" s="78">
        <v>0</v>
      </c>
      <c r="BK73" s="78">
        <v>0</v>
      </c>
      <c r="BL73" s="78">
        <v>0</v>
      </c>
      <c r="BM73" s="78">
        <v>0</v>
      </c>
      <c r="BN73" s="78">
        <v>0</v>
      </c>
      <c r="BO73" s="74"/>
      <c r="BP73" s="71"/>
      <c r="BQ73" s="71"/>
      <c r="BR73" s="71"/>
      <c r="BS73" s="71"/>
      <c r="BT73" s="71"/>
      <c r="BU73" s="71"/>
      <c r="BV73" s="71"/>
      <c r="BW73" s="71"/>
      <c r="BX73" s="71"/>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row>
    <row r="74" spans="1:107" ht="15.75" x14ac:dyDescent="0.25">
      <c r="A74" s="70"/>
      <c r="B74" s="78" t="s">
        <v>111</v>
      </c>
      <c r="C74" s="128">
        <v>0</v>
      </c>
      <c r="D74" s="128">
        <v>0</v>
      </c>
      <c r="E74" s="128">
        <v>0</v>
      </c>
      <c r="F74" s="128">
        <v>0</v>
      </c>
      <c r="G74" s="128">
        <v>0</v>
      </c>
      <c r="H74" s="128">
        <v>0</v>
      </c>
      <c r="I74" s="128">
        <v>0</v>
      </c>
      <c r="J74" s="128">
        <v>0</v>
      </c>
      <c r="K74" s="128">
        <v>0</v>
      </c>
      <c r="L74" s="128">
        <v>0</v>
      </c>
      <c r="M74" s="128">
        <v>0</v>
      </c>
      <c r="N74" s="128">
        <v>0</v>
      </c>
      <c r="O74" s="128">
        <v>0</v>
      </c>
      <c r="P74" s="128">
        <v>0</v>
      </c>
      <c r="Q74" s="128">
        <v>0</v>
      </c>
      <c r="R74" s="128">
        <v>0</v>
      </c>
      <c r="S74" s="128">
        <v>0</v>
      </c>
      <c r="T74" s="128">
        <v>0</v>
      </c>
      <c r="U74" s="145"/>
      <c r="V74" s="145"/>
      <c r="W74" s="128">
        <v>0</v>
      </c>
      <c r="X74" s="128">
        <v>0</v>
      </c>
      <c r="Y74" s="128">
        <v>0</v>
      </c>
      <c r="Z74" s="128">
        <v>0</v>
      </c>
      <c r="AA74" s="128">
        <v>0</v>
      </c>
      <c r="AB74" s="128">
        <v>0</v>
      </c>
      <c r="AC74" s="128">
        <v>0</v>
      </c>
      <c r="AD74" s="128">
        <v>0</v>
      </c>
      <c r="AE74" s="128">
        <v>0</v>
      </c>
      <c r="AF74" s="128">
        <v>0</v>
      </c>
      <c r="AG74" s="128">
        <v>0</v>
      </c>
      <c r="AH74" s="128">
        <v>0</v>
      </c>
      <c r="AI74" s="128">
        <v>0</v>
      </c>
      <c r="AJ74" s="128">
        <v>0</v>
      </c>
      <c r="AK74" s="128">
        <v>0</v>
      </c>
      <c r="AL74" s="128">
        <v>0</v>
      </c>
      <c r="AM74" s="128">
        <v>0</v>
      </c>
      <c r="AN74" s="128">
        <v>0</v>
      </c>
      <c r="AO74" s="128">
        <v>0</v>
      </c>
      <c r="AP74" s="128">
        <v>0</v>
      </c>
      <c r="AQ74" s="128">
        <v>0</v>
      </c>
      <c r="AR74" s="128">
        <v>0</v>
      </c>
      <c r="AS74" s="128">
        <v>0</v>
      </c>
      <c r="AT74" s="128">
        <v>0</v>
      </c>
      <c r="AU74" s="128">
        <v>0</v>
      </c>
      <c r="AV74" s="145"/>
      <c r="AW74" s="128">
        <v>0</v>
      </c>
      <c r="AX74" s="145"/>
      <c r="AY74" s="128">
        <v>0</v>
      </c>
      <c r="AZ74" s="128">
        <v>0</v>
      </c>
      <c r="BA74" s="128">
        <v>0</v>
      </c>
      <c r="BB74" s="112">
        <v>0</v>
      </c>
      <c r="BC74" s="112">
        <v>0</v>
      </c>
      <c r="BD74" s="115">
        <v>0</v>
      </c>
      <c r="BE74" s="115">
        <v>0</v>
      </c>
      <c r="BF74" s="115">
        <v>0</v>
      </c>
      <c r="BG74" s="145"/>
      <c r="BH74" s="78">
        <v>0</v>
      </c>
      <c r="BI74" s="78">
        <v>0</v>
      </c>
      <c r="BJ74" s="78">
        <v>0</v>
      </c>
      <c r="BK74" s="78">
        <v>0</v>
      </c>
      <c r="BL74" s="78">
        <v>0</v>
      </c>
      <c r="BM74" s="78">
        <v>0</v>
      </c>
      <c r="BN74" s="78">
        <v>0</v>
      </c>
      <c r="BO74" s="74"/>
      <c r="BP74" s="71"/>
      <c r="BQ74" s="71"/>
      <c r="BR74" s="71"/>
      <c r="BS74" s="71"/>
      <c r="BT74" s="71"/>
      <c r="BU74" s="71"/>
      <c r="BV74" s="71"/>
      <c r="BW74" s="71"/>
      <c r="BX74" s="71"/>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row>
    <row r="75" spans="1:107" ht="15.75" x14ac:dyDescent="0.25">
      <c r="A75" s="70"/>
      <c r="B75" s="78" t="s">
        <v>114</v>
      </c>
      <c r="C75" s="128">
        <v>0</v>
      </c>
      <c r="D75" s="128">
        <v>0</v>
      </c>
      <c r="E75" s="128">
        <v>0</v>
      </c>
      <c r="F75" s="128">
        <v>0</v>
      </c>
      <c r="G75" s="128">
        <v>0</v>
      </c>
      <c r="H75" s="128">
        <v>0</v>
      </c>
      <c r="I75" s="128">
        <v>0</v>
      </c>
      <c r="J75" s="128">
        <v>0</v>
      </c>
      <c r="K75" s="128">
        <v>0</v>
      </c>
      <c r="L75" s="128">
        <v>0</v>
      </c>
      <c r="M75" s="128">
        <v>0</v>
      </c>
      <c r="N75" s="128">
        <v>0</v>
      </c>
      <c r="O75" s="128">
        <v>0</v>
      </c>
      <c r="P75" s="128">
        <v>0</v>
      </c>
      <c r="Q75" s="128">
        <v>0</v>
      </c>
      <c r="R75" s="128">
        <v>0</v>
      </c>
      <c r="S75" s="128">
        <v>0</v>
      </c>
      <c r="T75" s="128">
        <v>0</v>
      </c>
      <c r="U75" s="145"/>
      <c r="V75" s="145"/>
      <c r="W75" s="128">
        <v>0</v>
      </c>
      <c r="X75" s="128">
        <v>0</v>
      </c>
      <c r="Y75" s="128">
        <v>0</v>
      </c>
      <c r="Z75" s="128">
        <v>0</v>
      </c>
      <c r="AA75" s="128">
        <v>0</v>
      </c>
      <c r="AB75" s="128">
        <v>0</v>
      </c>
      <c r="AC75" s="128">
        <v>0</v>
      </c>
      <c r="AD75" s="128">
        <v>0</v>
      </c>
      <c r="AE75" s="128">
        <v>0</v>
      </c>
      <c r="AF75" s="128">
        <v>0</v>
      </c>
      <c r="AG75" s="128">
        <v>0</v>
      </c>
      <c r="AH75" s="128">
        <v>0</v>
      </c>
      <c r="AI75" s="128">
        <v>0</v>
      </c>
      <c r="AJ75" s="128">
        <v>0</v>
      </c>
      <c r="AK75" s="128">
        <v>0</v>
      </c>
      <c r="AL75" s="128">
        <v>0</v>
      </c>
      <c r="AM75" s="128">
        <v>0</v>
      </c>
      <c r="AN75" s="128">
        <v>0</v>
      </c>
      <c r="AO75" s="128">
        <v>0</v>
      </c>
      <c r="AP75" s="128">
        <v>0</v>
      </c>
      <c r="AQ75" s="128">
        <v>0</v>
      </c>
      <c r="AR75" s="128">
        <v>0</v>
      </c>
      <c r="AS75" s="128">
        <v>0</v>
      </c>
      <c r="AT75" s="128">
        <v>0</v>
      </c>
      <c r="AU75" s="128">
        <v>0</v>
      </c>
      <c r="AV75" s="145"/>
      <c r="AW75" s="128">
        <v>0</v>
      </c>
      <c r="AX75" s="145"/>
      <c r="AY75" s="128">
        <v>0</v>
      </c>
      <c r="AZ75" s="128">
        <v>0</v>
      </c>
      <c r="BA75" s="128">
        <v>0</v>
      </c>
      <c r="BB75" s="112">
        <v>0</v>
      </c>
      <c r="BC75" s="112">
        <v>0</v>
      </c>
      <c r="BD75" s="115">
        <v>0</v>
      </c>
      <c r="BE75" s="115">
        <v>0</v>
      </c>
      <c r="BF75" s="115">
        <v>0</v>
      </c>
      <c r="BG75" s="145"/>
      <c r="BH75" s="78">
        <v>0</v>
      </c>
      <c r="BI75" s="78">
        <v>0</v>
      </c>
      <c r="BJ75" s="78">
        <v>0</v>
      </c>
      <c r="BK75" s="78">
        <v>0</v>
      </c>
      <c r="BL75" s="78">
        <v>0</v>
      </c>
      <c r="BM75" s="78">
        <v>0</v>
      </c>
      <c r="BN75" s="78">
        <v>0</v>
      </c>
      <c r="BO75" s="74"/>
      <c r="BP75" s="71"/>
      <c r="BQ75" s="71"/>
      <c r="BR75" s="71"/>
      <c r="BS75" s="71"/>
      <c r="BT75" s="71"/>
      <c r="BU75" s="71"/>
      <c r="BV75" s="71"/>
      <c r="BW75" s="71"/>
      <c r="BX75" s="71"/>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row>
    <row r="76" spans="1:107" ht="15.75" x14ac:dyDescent="0.25">
      <c r="A76" s="70"/>
      <c r="B76" s="78" t="s">
        <v>115</v>
      </c>
      <c r="C76" s="128">
        <v>0</v>
      </c>
      <c r="D76" s="128">
        <v>0</v>
      </c>
      <c r="E76" s="128">
        <v>0</v>
      </c>
      <c r="F76" s="128">
        <v>0</v>
      </c>
      <c r="G76" s="128">
        <v>0</v>
      </c>
      <c r="H76" s="128">
        <v>0</v>
      </c>
      <c r="I76" s="128">
        <v>0</v>
      </c>
      <c r="J76" s="128">
        <v>0</v>
      </c>
      <c r="K76" s="128">
        <v>0</v>
      </c>
      <c r="L76" s="128">
        <v>0</v>
      </c>
      <c r="M76" s="128">
        <v>0</v>
      </c>
      <c r="N76" s="128">
        <v>0</v>
      </c>
      <c r="O76" s="128">
        <v>0</v>
      </c>
      <c r="P76" s="128">
        <v>0</v>
      </c>
      <c r="Q76" s="128">
        <v>0</v>
      </c>
      <c r="R76" s="128">
        <v>0</v>
      </c>
      <c r="S76" s="128">
        <v>0</v>
      </c>
      <c r="T76" s="128">
        <v>0</v>
      </c>
      <c r="U76" s="145"/>
      <c r="V76" s="145"/>
      <c r="W76" s="128">
        <v>0</v>
      </c>
      <c r="X76" s="128">
        <v>0</v>
      </c>
      <c r="Y76" s="128">
        <v>0</v>
      </c>
      <c r="Z76" s="128">
        <v>0</v>
      </c>
      <c r="AA76" s="128">
        <v>0</v>
      </c>
      <c r="AB76" s="128">
        <v>0</v>
      </c>
      <c r="AC76" s="128">
        <v>0</v>
      </c>
      <c r="AD76" s="128">
        <v>0</v>
      </c>
      <c r="AE76" s="128">
        <v>0</v>
      </c>
      <c r="AF76" s="128">
        <v>0</v>
      </c>
      <c r="AG76" s="128">
        <v>0</v>
      </c>
      <c r="AH76" s="128">
        <v>0</v>
      </c>
      <c r="AI76" s="128">
        <v>0</v>
      </c>
      <c r="AJ76" s="128">
        <v>0</v>
      </c>
      <c r="AK76" s="128">
        <v>0</v>
      </c>
      <c r="AL76" s="128">
        <v>0</v>
      </c>
      <c r="AM76" s="128">
        <v>0</v>
      </c>
      <c r="AN76" s="128">
        <v>0</v>
      </c>
      <c r="AO76" s="128">
        <v>0</v>
      </c>
      <c r="AP76" s="128">
        <v>0</v>
      </c>
      <c r="AQ76" s="128">
        <v>0</v>
      </c>
      <c r="AR76" s="128">
        <v>0</v>
      </c>
      <c r="AS76" s="128">
        <v>0</v>
      </c>
      <c r="AT76" s="128">
        <v>0</v>
      </c>
      <c r="AU76" s="128">
        <v>0</v>
      </c>
      <c r="AV76" s="145"/>
      <c r="AW76" s="128">
        <v>0</v>
      </c>
      <c r="AX76" s="145"/>
      <c r="AY76" s="128">
        <v>0</v>
      </c>
      <c r="AZ76" s="128">
        <v>0</v>
      </c>
      <c r="BA76" s="128">
        <v>0</v>
      </c>
      <c r="BB76" s="112">
        <v>0</v>
      </c>
      <c r="BC76" s="112">
        <v>0</v>
      </c>
      <c r="BD76" s="115">
        <v>0</v>
      </c>
      <c r="BE76" s="115">
        <v>0</v>
      </c>
      <c r="BF76" s="115">
        <v>0</v>
      </c>
      <c r="BG76" s="145"/>
      <c r="BH76" s="78">
        <v>0</v>
      </c>
      <c r="BI76" s="78">
        <v>0</v>
      </c>
      <c r="BJ76" s="78">
        <v>0</v>
      </c>
      <c r="BK76" s="78">
        <v>0</v>
      </c>
      <c r="BL76" s="78">
        <v>0</v>
      </c>
      <c r="BM76" s="78">
        <v>0</v>
      </c>
      <c r="BN76" s="78">
        <v>0</v>
      </c>
      <c r="BO76" s="74"/>
      <c r="BP76" s="71"/>
      <c r="BQ76" s="71"/>
      <c r="BR76" s="71"/>
      <c r="BS76" s="71"/>
      <c r="BT76" s="71"/>
      <c r="BU76" s="71"/>
      <c r="BV76" s="71"/>
      <c r="BW76" s="71"/>
      <c r="BX76" s="71"/>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row>
    <row r="77" spans="1:107" ht="15.75" x14ac:dyDescent="0.25">
      <c r="A77" s="70"/>
      <c r="B77" s="78" t="s">
        <v>118</v>
      </c>
      <c r="C77" s="128">
        <v>0</v>
      </c>
      <c r="D77" s="128">
        <v>0</v>
      </c>
      <c r="E77" s="128">
        <v>0</v>
      </c>
      <c r="F77" s="128">
        <v>0</v>
      </c>
      <c r="G77" s="128">
        <v>0</v>
      </c>
      <c r="H77" s="128">
        <v>0</v>
      </c>
      <c r="I77" s="128">
        <v>0</v>
      </c>
      <c r="J77" s="128">
        <v>0</v>
      </c>
      <c r="K77" s="128">
        <v>0</v>
      </c>
      <c r="L77" s="128">
        <v>0</v>
      </c>
      <c r="M77" s="128">
        <v>0</v>
      </c>
      <c r="N77" s="128">
        <v>0</v>
      </c>
      <c r="O77" s="128">
        <v>0</v>
      </c>
      <c r="P77" s="128">
        <v>0</v>
      </c>
      <c r="Q77" s="128">
        <v>0</v>
      </c>
      <c r="R77" s="128">
        <v>0</v>
      </c>
      <c r="S77" s="128">
        <v>0</v>
      </c>
      <c r="T77" s="128">
        <v>0</v>
      </c>
      <c r="U77" s="145"/>
      <c r="V77" s="145"/>
      <c r="W77" s="128">
        <v>0</v>
      </c>
      <c r="X77" s="128">
        <v>0</v>
      </c>
      <c r="Y77" s="128">
        <v>0</v>
      </c>
      <c r="Z77" s="128">
        <v>0</v>
      </c>
      <c r="AA77" s="128">
        <v>0</v>
      </c>
      <c r="AB77" s="128">
        <v>0</v>
      </c>
      <c r="AC77" s="128">
        <v>0</v>
      </c>
      <c r="AD77" s="128">
        <v>0</v>
      </c>
      <c r="AE77" s="128">
        <v>0</v>
      </c>
      <c r="AF77" s="128">
        <v>0</v>
      </c>
      <c r="AG77" s="128">
        <v>0</v>
      </c>
      <c r="AH77" s="128">
        <v>0</v>
      </c>
      <c r="AI77" s="128">
        <v>0</v>
      </c>
      <c r="AJ77" s="128">
        <v>0</v>
      </c>
      <c r="AK77" s="128">
        <v>0</v>
      </c>
      <c r="AL77" s="128">
        <v>0</v>
      </c>
      <c r="AM77" s="128">
        <v>0</v>
      </c>
      <c r="AN77" s="128">
        <v>0</v>
      </c>
      <c r="AO77" s="128">
        <v>0</v>
      </c>
      <c r="AP77" s="128">
        <v>0</v>
      </c>
      <c r="AQ77" s="128">
        <v>0</v>
      </c>
      <c r="AR77" s="128">
        <v>0</v>
      </c>
      <c r="AS77" s="128">
        <v>0</v>
      </c>
      <c r="AT77" s="128">
        <v>0</v>
      </c>
      <c r="AU77" s="128">
        <v>0</v>
      </c>
      <c r="AV77" s="145"/>
      <c r="AW77" s="128">
        <v>0</v>
      </c>
      <c r="AX77" s="145"/>
      <c r="AY77" s="128">
        <v>0</v>
      </c>
      <c r="AZ77" s="128">
        <v>0</v>
      </c>
      <c r="BA77" s="128">
        <v>0</v>
      </c>
      <c r="BB77" s="112">
        <v>0</v>
      </c>
      <c r="BC77" s="112">
        <v>0</v>
      </c>
      <c r="BD77" s="115">
        <v>0</v>
      </c>
      <c r="BE77" s="115">
        <v>0</v>
      </c>
      <c r="BF77" s="115">
        <v>0</v>
      </c>
      <c r="BG77" s="145"/>
      <c r="BH77" s="78">
        <v>0</v>
      </c>
      <c r="BI77" s="78">
        <v>0</v>
      </c>
      <c r="BJ77" s="78">
        <v>0</v>
      </c>
      <c r="BK77" s="78">
        <v>0</v>
      </c>
      <c r="BL77" s="78">
        <v>0</v>
      </c>
      <c r="BM77" s="78">
        <v>0</v>
      </c>
      <c r="BN77" s="78">
        <v>0</v>
      </c>
      <c r="BO77" s="75"/>
      <c r="BP77" s="71"/>
      <c r="BQ77" s="71"/>
      <c r="BR77" s="71"/>
      <c r="BS77" s="71"/>
      <c r="BT77" s="71"/>
      <c r="BU77" s="71"/>
      <c r="BV77" s="71"/>
      <c r="BW77" s="71"/>
      <c r="BX77" s="71"/>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row>
    <row r="78" spans="1:107" ht="15.75" x14ac:dyDescent="0.25">
      <c r="A78" s="70"/>
      <c r="B78" s="78" t="s">
        <v>119</v>
      </c>
      <c r="C78" s="128">
        <v>0</v>
      </c>
      <c r="D78" s="128">
        <v>0</v>
      </c>
      <c r="E78" s="128">
        <v>0</v>
      </c>
      <c r="F78" s="128">
        <v>0</v>
      </c>
      <c r="G78" s="128">
        <v>0</v>
      </c>
      <c r="H78" s="128">
        <v>0</v>
      </c>
      <c r="I78" s="128">
        <v>0</v>
      </c>
      <c r="J78" s="128">
        <v>0</v>
      </c>
      <c r="K78" s="128">
        <v>0</v>
      </c>
      <c r="L78" s="128">
        <v>0</v>
      </c>
      <c r="M78" s="128">
        <v>0</v>
      </c>
      <c r="N78" s="128">
        <v>0</v>
      </c>
      <c r="O78" s="128">
        <v>0</v>
      </c>
      <c r="P78" s="128">
        <v>0</v>
      </c>
      <c r="Q78" s="128">
        <v>0</v>
      </c>
      <c r="R78" s="128">
        <v>0</v>
      </c>
      <c r="S78" s="128">
        <v>0</v>
      </c>
      <c r="T78" s="128">
        <v>0</v>
      </c>
      <c r="U78" s="145"/>
      <c r="V78" s="145"/>
      <c r="W78" s="128">
        <v>0</v>
      </c>
      <c r="X78" s="128">
        <v>0</v>
      </c>
      <c r="Y78" s="128">
        <v>0</v>
      </c>
      <c r="Z78" s="128">
        <v>0</v>
      </c>
      <c r="AA78" s="128">
        <v>0</v>
      </c>
      <c r="AB78" s="128">
        <v>0</v>
      </c>
      <c r="AC78" s="128">
        <v>0</v>
      </c>
      <c r="AD78" s="128">
        <v>0</v>
      </c>
      <c r="AE78" s="128">
        <v>0</v>
      </c>
      <c r="AF78" s="128">
        <v>0</v>
      </c>
      <c r="AG78" s="128">
        <v>0</v>
      </c>
      <c r="AH78" s="128">
        <v>0</v>
      </c>
      <c r="AI78" s="128">
        <v>0</v>
      </c>
      <c r="AJ78" s="128">
        <v>0</v>
      </c>
      <c r="AK78" s="128">
        <v>0</v>
      </c>
      <c r="AL78" s="128">
        <v>0</v>
      </c>
      <c r="AM78" s="128">
        <v>0</v>
      </c>
      <c r="AN78" s="128">
        <v>0</v>
      </c>
      <c r="AO78" s="128">
        <v>0</v>
      </c>
      <c r="AP78" s="128">
        <v>0</v>
      </c>
      <c r="AQ78" s="128">
        <v>0</v>
      </c>
      <c r="AR78" s="128">
        <v>0</v>
      </c>
      <c r="AS78" s="128">
        <v>0</v>
      </c>
      <c r="AT78" s="128">
        <v>0</v>
      </c>
      <c r="AU78" s="128">
        <v>0</v>
      </c>
      <c r="AV78" s="145"/>
      <c r="AW78" s="128">
        <v>0</v>
      </c>
      <c r="AX78" s="145"/>
      <c r="AY78" s="128">
        <v>0</v>
      </c>
      <c r="AZ78" s="128">
        <v>0</v>
      </c>
      <c r="BA78" s="128">
        <v>0</v>
      </c>
      <c r="BB78" s="112">
        <v>0</v>
      </c>
      <c r="BC78" s="112">
        <v>0</v>
      </c>
      <c r="BD78" s="115">
        <v>0</v>
      </c>
      <c r="BE78" s="115">
        <v>0</v>
      </c>
      <c r="BF78" s="115">
        <v>0</v>
      </c>
      <c r="BG78" s="145"/>
      <c r="BH78" s="78">
        <v>0</v>
      </c>
      <c r="BI78" s="78">
        <v>0</v>
      </c>
      <c r="BJ78" s="78">
        <v>0</v>
      </c>
      <c r="BK78" s="78">
        <v>0</v>
      </c>
      <c r="BL78" s="78">
        <v>0</v>
      </c>
      <c r="BM78" s="78">
        <v>0</v>
      </c>
      <c r="BN78" s="78">
        <v>0</v>
      </c>
      <c r="BO78" s="75"/>
      <c r="BP78" s="71"/>
      <c r="BQ78" s="71"/>
      <c r="BR78" s="71"/>
      <c r="BS78" s="71"/>
      <c r="BT78" s="71"/>
      <c r="BU78" s="71"/>
      <c r="BV78" s="71"/>
      <c r="BW78" s="71"/>
      <c r="BX78" s="71"/>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row>
    <row r="79" spans="1:107" ht="15.75" x14ac:dyDescent="0.25">
      <c r="A79" s="70"/>
      <c r="B79" s="78" t="s">
        <v>121</v>
      </c>
      <c r="C79" s="128">
        <v>0</v>
      </c>
      <c r="D79" s="128">
        <v>0</v>
      </c>
      <c r="E79" s="128">
        <v>0</v>
      </c>
      <c r="F79" s="128">
        <v>0</v>
      </c>
      <c r="G79" s="128">
        <v>0</v>
      </c>
      <c r="H79" s="128">
        <v>0</v>
      </c>
      <c r="I79" s="128">
        <v>0</v>
      </c>
      <c r="J79" s="128">
        <v>0</v>
      </c>
      <c r="K79" s="128">
        <v>0</v>
      </c>
      <c r="L79" s="128">
        <v>0</v>
      </c>
      <c r="M79" s="128">
        <v>0</v>
      </c>
      <c r="N79" s="128">
        <v>0</v>
      </c>
      <c r="O79" s="128">
        <v>0</v>
      </c>
      <c r="P79" s="128">
        <v>0</v>
      </c>
      <c r="Q79" s="128">
        <v>0</v>
      </c>
      <c r="R79" s="128">
        <v>0</v>
      </c>
      <c r="S79" s="128">
        <v>0</v>
      </c>
      <c r="T79" s="128">
        <v>0</v>
      </c>
      <c r="U79" s="145">
        <v>1</v>
      </c>
      <c r="V79" s="145">
        <v>1</v>
      </c>
      <c r="W79" s="128">
        <v>0</v>
      </c>
      <c r="X79" s="128">
        <v>0</v>
      </c>
      <c r="Y79" s="128">
        <v>0</v>
      </c>
      <c r="Z79" s="128">
        <v>0</v>
      </c>
      <c r="AA79" s="128">
        <v>0</v>
      </c>
      <c r="AB79" s="128">
        <v>0</v>
      </c>
      <c r="AC79" s="128">
        <v>0</v>
      </c>
      <c r="AD79" s="128">
        <v>0</v>
      </c>
      <c r="AE79" s="128">
        <v>0</v>
      </c>
      <c r="AF79" s="128">
        <v>0</v>
      </c>
      <c r="AG79" s="128">
        <v>0</v>
      </c>
      <c r="AH79" s="128">
        <v>0</v>
      </c>
      <c r="AI79" s="128">
        <v>0</v>
      </c>
      <c r="AJ79" s="128">
        <v>0</v>
      </c>
      <c r="AK79" s="128">
        <v>0</v>
      </c>
      <c r="AL79" s="128">
        <v>0</v>
      </c>
      <c r="AM79" s="128">
        <v>0</v>
      </c>
      <c r="AN79" s="128">
        <v>0</v>
      </c>
      <c r="AO79" s="128">
        <v>0</v>
      </c>
      <c r="AP79" s="128">
        <v>0</v>
      </c>
      <c r="AQ79" s="128">
        <v>0</v>
      </c>
      <c r="AR79" s="128">
        <v>0</v>
      </c>
      <c r="AS79" s="128">
        <v>0</v>
      </c>
      <c r="AT79" s="128">
        <v>0</v>
      </c>
      <c r="AU79" s="128">
        <v>0</v>
      </c>
      <c r="AV79" s="145">
        <v>1</v>
      </c>
      <c r="AW79" s="128">
        <v>0</v>
      </c>
      <c r="AX79" s="145">
        <v>1</v>
      </c>
      <c r="AY79" s="128">
        <v>0</v>
      </c>
      <c r="AZ79" s="128">
        <v>0</v>
      </c>
      <c r="BA79" s="128">
        <v>0</v>
      </c>
      <c r="BB79" s="112">
        <v>0</v>
      </c>
      <c r="BC79" s="112">
        <v>0</v>
      </c>
      <c r="BD79" s="115">
        <v>0</v>
      </c>
      <c r="BE79" s="115">
        <v>0</v>
      </c>
      <c r="BF79" s="115">
        <v>0</v>
      </c>
      <c r="BG79" s="145">
        <v>1</v>
      </c>
      <c r="BH79" s="78">
        <v>0</v>
      </c>
      <c r="BI79" s="78">
        <v>0</v>
      </c>
      <c r="BJ79" s="78">
        <v>0</v>
      </c>
      <c r="BK79" s="78">
        <v>0</v>
      </c>
      <c r="BL79" s="78">
        <v>0</v>
      </c>
      <c r="BM79" s="78">
        <v>0</v>
      </c>
      <c r="BN79" s="78">
        <v>0</v>
      </c>
      <c r="BO79" s="75"/>
      <c r="BP79" s="71"/>
      <c r="BQ79" s="71"/>
      <c r="BR79" s="71"/>
      <c r="BS79" s="71"/>
      <c r="BT79" s="71"/>
      <c r="BU79" s="71"/>
      <c r="BV79" s="71"/>
      <c r="BW79" s="71"/>
      <c r="BX79" s="71"/>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row>
    <row r="80" spans="1:107" ht="15.75" x14ac:dyDescent="0.25">
      <c r="A80" s="70"/>
      <c r="B80" s="78" t="s">
        <v>122</v>
      </c>
      <c r="C80" s="128">
        <v>0</v>
      </c>
      <c r="D80" s="128">
        <v>0</v>
      </c>
      <c r="E80" s="128">
        <v>0</v>
      </c>
      <c r="F80" s="128">
        <v>0</v>
      </c>
      <c r="G80" s="128">
        <v>0</v>
      </c>
      <c r="H80" s="128">
        <v>0</v>
      </c>
      <c r="I80" s="128">
        <v>0</v>
      </c>
      <c r="J80" s="128">
        <v>0</v>
      </c>
      <c r="K80" s="128">
        <v>0</v>
      </c>
      <c r="L80" s="128">
        <v>0</v>
      </c>
      <c r="M80" s="128">
        <v>0</v>
      </c>
      <c r="N80" s="128">
        <v>0</v>
      </c>
      <c r="O80" s="128">
        <v>0</v>
      </c>
      <c r="P80" s="128">
        <v>0</v>
      </c>
      <c r="Q80" s="128">
        <v>0</v>
      </c>
      <c r="R80" s="128">
        <v>0</v>
      </c>
      <c r="S80" s="128">
        <v>0</v>
      </c>
      <c r="T80" s="128">
        <v>0</v>
      </c>
      <c r="U80" s="155"/>
      <c r="V80" s="155"/>
      <c r="W80" s="128">
        <v>0</v>
      </c>
      <c r="X80" s="128">
        <v>0</v>
      </c>
      <c r="Y80" s="128">
        <v>0</v>
      </c>
      <c r="Z80" s="128">
        <v>0</v>
      </c>
      <c r="AA80" s="128">
        <v>0</v>
      </c>
      <c r="AB80" s="128">
        <v>0</v>
      </c>
      <c r="AC80" s="128">
        <v>0</v>
      </c>
      <c r="AD80" s="128">
        <v>0</v>
      </c>
      <c r="AE80" s="128">
        <v>0</v>
      </c>
      <c r="AF80" s="128">
        <v>0</v>
      </c>
      <c r="AG80" s="128">
        <v>0</v>
      </c>
      <c r="AH80" s="128">
        <v>0</v>
      </c>
      <c r="AI80" s="128">
        <v>0</v>
      </c>
      <c r="AJ80" s="128">
        <v>0</v>
      </c>
      <c r="AK80" s="128">
        <v>0</v>
      </c>
      <c r="AL80" s="128">
        <v>0</v>
      </c>
      <c r="AM80" s="128">
        <v>0</v>
      </c>
      <c r="AN80" s="128">
        <v>0</v>
      </c>
      <c r="AO80" s="128">
        <v>0</v>
      </c>
      <c r="AP80" s="128">
        <v>0</v>
      </c>
      <c r="AQ80" s="128">
        <v>0</v>
      </c>
      <c r="AR80" s="128">
        <v>0</v>
      </c>
      <c r="AS80" s="128">
        <v>0</v>
      </c>
      <c r="AT80" s="128">
        <v>0</v>
      </c>
      <c r="AU80" s="128">
        <v>0</v>
      </c>
      <c r="AV80" s="155"/>
      <c r="AW80" s="128">
        <v>0</v>
      </c>
      <c r="AX80" s="155"/>
      <c r="AY80" s="128">
        <v>0</v>
      </c>
      <c r="AZ80" s="128">
        <v>0</v>
      </c>
      <c r="BA80" s="128">
        <v>0</v>
      </c>
      <c r="BB80" s="112">
        <v>0</v>
      </c>
      <c r="BC80" s="112">
        <v>0</v>
      </c>
      <c r="BD80" s="115">
        <v>0</v>
      </c>
      <c r="BE80" s="115">
        <v>0</v>
      </c>
      <c r="BF80" s="115">
        <v>0</v>
      </c>
      <c r="BG80" s="155"/>
      <c r="BH80" s="78">
        <v>0</v>
      </c>
      <c r="BI80" s="78">
        <v>0</v>
      </c>
      <c r="BJ80" s="78">
        <v>0</v>
      </c>
      <c r="BK80" s="78">
        <v>0</v>
      </c>
      <c r="BL80" s="78">
        <v>0</v>
      </c>
      <c r="BM80" s="78">
        <v>0</v>
      </c>
      <c r="BN80" s="78">
        <v>0</v>
      </c>
      <c r="BO80" s="75"/>
      <c r="BP80" s="71"/>
      <c r="BQ80" s="71"/>
      <c r="BR80" s="71"/>
      <c r="BS80" s="71"/>
      <c r="BT80" s="71"/>
      <c r="BU80" s="71"/>
      <c r="BV80" s="71"/>
      <c r="BW80" s="71"/>
      <c r="BX80" s="71"/>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row>
    <row r="81" spans="1:107" ht="15.75" x14ac:dyDescent="0.25">
      <c r="A81" s="70"/>
      <c r="B81" s="78" t="s">
        <v>124</v>
      </c>
      <c r="C81" s="128">
        <v>0</v>
      </c>
      <c r="D81" s="128">
        <v>0</v>
      </c>
      <c r="E81" s="128">
        <v>0</v>
      </c>
      <c r="F81" s="128">
        <v>0</v>
      </c>
      <c r="G81" s="128">
        <v>0</v>
      </c>
      <c r="H81" s="128">
        <v>0</v>
      </c>
      <c r="I81" s="128">
        <v>0</v>
      </c>
      <c r="J81" s="128">
        <v>0</v>
      </c>
      <c r="K81" s="128">
        <v>0</v>
      </c>
      <c r="L81" s="128">
        <v>0</v>
      </c>
      <c r="M81" s="128">
        <v>0</v>
      </c>
      <c r="N81" s="128">
        <v>0</v>
      </c>
      <c r="O81" s="128">
        <v>0</v>
      </c>
      <c r="P81" s="128">
        <v>0</v>
      </c>
      <c r="Q81" s="128">
        <v>0</v>
      </c>
      <c r="R81" s="128">
        <v>0</v>
      </c>
      <c r="S81" s="128">
        <v>0</v>
      </c>
      <c r="T81" s="128">
        <v>0</v>
      </c>
      <c r="U81" s="145"/>
      <c r="V81" s="145"/>
      <c r="W81" s="128">
        <v>0</v>
      </c>
      <c r="X81" s="128">
        <v>0</v>
      </c>
      <c r="Y81" s="128">
        <v>0</v>
      </c>
      <c r="Z81" s="128">
        <v>0</v>
      </c>
      <c r="AA81" s="128">
        <v>0</v>
      </c>
      <c r="AB81" s="128">
        <v>0</v>
      </c>
      <c r="AC81" s="128">
        <v>0</v>
      </c>
      <c r="AD81" s="128">
        <v>0</v>
      </c>
      <c r="AE81" s="128">
        <v>0</v>
      </c>
      <c r="AF81" s="128">
        <v>0</v>
      </c>
      <c r="AG81" s="128">
        <v>0</v>
      </c>
      <c r="AH81" s="128">
        <v>0</v>
      </c>
      <c r="AI81" s="128">
        <v>0</v>
      </c>
      <c r="AJ81" s="128">
        <v>0</v>
      </c>
      <c r="AK81" s="128">
        <v>0</v>
      </c>
      <c r="AL81" s="128">
        <v>0</v>
      </c>
      <c r="AM81" s="128">
        <v>0</v>
      </c>
      <c r="AN81" s="128">
        <v>0</v>
      </c>
      <c r="AO81" s="128">
        <v>0</v>
      </c>
      <c r="AP81" s="128">
        <v>0</v>
      </c>
      <c r="AQ81" s="128">
        <v>0</v>
      </c>
      <c r="AR81" s="128">
        <v>0</v>
      </c>
      <c r="AS81" s="128">
        <v>0</v>
      </c>
      <c r="AT81" s="128">
        <v>0</v>
      </c>
      <c r="AU81" s="128">
        <v>0</v>
      </c>
      <c r="AV81" s="145"/>
      <c r="AW81" s="128">
        <v>0</v>
      </c>
      <c r="AX81" s="145"/>
      <c r="AY81" s="128">
        <v>0</v>
      </c>
      <c r="AZ81" s="128">
        <v>0</v>
      </c>
      <c r="BA81" s="128">
        <v>0</v>
      </c>
      <c r="BB81" s="112">
        <v>0</v>
      </c>
      <c r="BC81" s="112">
        <v>0</v>
      </c>
      <c r="BD81" s="115">
        <v>0</v>
      </c>
      <c r="BE81" s="115">
        <v>0</v>
      </c>
      <c r="BF81" s="115">
        <v>0</v>
      </c>
      <c r="BG81" s="145"/>
      <c r="BH81" s="78">
        <v>0</v>
      </c>
      <c r="BI81" s="78">
        <v>0</v>
      </c>
      <c r="BJ81" s="78">
        <v>0</v>
      </c>
      <c r="BK81" s="78">
        <v>0</v>
      </c>
      <c r="BL81" s="78">
        <v>0</v>
      </c>
      <c r="BM81" s="78">
        <v>0</v>
      </c>
      <c r="BN81" s="78">
        <v>0</v>
      </c>
      <c r="BO81" s="75"/>
      <c r="BP81" s="71"/>
      <c r="BQ81" s="71"/>
      <c r="BR81" s="71"/>
      <c r="BS81" s="71"/>
      <c r="BT81" s="71"/>
      <c r="BU81" s="71"/>
      <c r="BV81" s="71"/>
      <c r="BW81" s="71"/>
      <c r="BX81" s="71"/>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row>
    <row r="82" spans="1:107" ht="15.75" x14ac:dyDescent="0.25">
      <c r="A82" s="70"/>
      <c r="B82" s="78" t="s">
        <v>125</v>
      </c>
      <c r="C82" s="128">
        <v>0</v>
      </c>
      <c r="D82" s="128">
        <v>0</v>
      </c>
      <c r="E82" s="128">
        <v>0</v>
      </c>
      <c r="F82" s="128">
        <v>0</v>
      </c>
      <c r="G82" s="128">
        <v>0</v>
      </c>
      <c r="H82" s="128">
        <v>0</v>
      </c>
      <c r="I82" s="128">
        <v>0</v>
      </c>
      <c r="J82" s="128">
        <v>0</v>
      </c>
      <c r="K82" s="128">
        <v>0</v>
      </c>
      <c r="L82" s="128">
        <v>0</v>
      </c>
      <c r="M82" s="128">
        <v>0</v>
      </c>
      <c r="N82" s="128">
        <v>0</v>
      </c>
      <c r="O82" s="128">
        <v>0</v>
      </c>
      <c r="P82" s="128">
        <v>0</v>
      </c>
      <c r="Q82" s="128">
        <v>0</v>
      </c>
      <c r="R82" s="128">
        <v>0</v>
      </c>
      <c r="S82" s="128">
        <v>0</v>
      </c>
      <c r="T82" s="128">
        <v>0</v>
      </c>
      <c r="U82" s="145"/>
      <c r="V82" s="145"/>
      <c r="W82" s="128">
        <v>0</v>
      </c>
      <c r="X82" s="128">
        <v>0</v>
      </c>
      <c r="Y82" s="128">
        <v>0</v>
      </c>
      <c r="Z82" s="128">
        <v>0</v>
      </c>
      <c r="AA82" s="128">
        <v>0</v>
      </c>
      <c r="AB82" s="128">
        <v>0</v>
      </c>
      <c r="AC82" s="128">
        <v>0</v>
      </c>
      <c r="AD82" s="128">
        <v>0</v>
      </c>
      <c r="AE82" s="128">
        <v>0</v>
      </c>
      <c r="AF82" s="128">
        <v>0</v>
      </c>
      <c r="AG82" s="128">
        <v>0</v>
      </c>
      <c r="AH82" s="128">
        <v>0</v>
      </c>
      <c r="AI82" s="128">
        <v>0</v>
      </c>
      <c r="AJ82" s="128">
        <v>0</v>
      </c>
      <c r="AK82" s="128">
        <v>0</v>
      </c>
      <c r="AL82" s="128">
        <v>0</v>
      </c>
      <c r="AM82" s="128">
        <v>0</v>
      </c>
      <c r="AN82" s="128">
        <v>0</v>
      </c>
      <c r="AO82" s="128">
        <v>0</v>
      </c>
      <c r="AP82" s="128">
        <v>0</v>
      </c>
      <c r="AQ82" s="128">
        <v>0</v>
      </c>
      <c r="AR82" s="128">
        <v>0</v>
      </c>
      <c r="AS82" s="128">
        <v>0</v>
      </c>
      <c r="AT82" s="128">
        <v>0</v>
      </c>
      <c r="AU82" s="128">
        <v>0</v>
      </c>
      <c r="AV82" s="145"/>
      <c r="AW82" s="128">
        <v>0</v>
      </c>
      <c r="AX82" s="145"/>
      <c r="AY82" s="128">
        <v>0</v>
      </c>
      <c r="AZ82" s="128">
        <v>0</v>
      </c>
      <c r="BA82" s="128">
        <v>0</v>
      </c>
      <c r="BB82" s="112">
        <v>0</v>
      </c>
      <c r="BC82" s="112">
        <v>0</v>
      </c>
      <c r="BD82" s="115">
        <v>0</v>
      </c>
      <c r="BE82" s="115">
        <v>0</v>
      </c>
      <c r="BF82" s="115">
        <v>0</v>
      </c>
      <c r="BG82" s="145"/>
      <c r="BH82" s="78">
        <v>0</v>
      </c>
      <c r="BI82" s="78">
        <v>0</v>
      </c>
      <c r="BJ82" s="78">
        <v>0</v>
      </c>
      <c r="BK82" s="78">
        <v>0</v>
      </c>
      <c r="BL82" s="78">
        <v>0</v>
      </c>
      <c r="BM82" s="78">
        <v>0</v>
      </c>
      <c r="BN82" s="78">
        <v>0</v>
      </c>
      <c r="BO82" s="75"/>
      <c r="BP82" s="71"/>
      <c r="BQ82" s="71"/>
      <c r="BR82" s="71"/>
      <c r="BS82" s="71"/>
      <c r="BT82" s="71"/>
      <c r="BU82" s="71"/>
      <c r="BV82" s="71"/>
      <c r="BW82" s="71"/>
      <c r="BX82" s="71"/>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row>
    <row r="83" spans="1:107" ht="15.75" x14ac:dyDescent="0.25">
      <c r="A83" s="70"/>
      <c r="B83" s="78" t="s">
        <v>127</v>
      </c>
      <c r="C83" s="128">
        <v>0</v>
      </c>
      <c r="D83" s="128">
        <v>0</v>
      </c>
      <c r="E83" s="128">
        <v>0</v>
      </c>
      <c r="F83" s="128">
        <v>0</v>
      </c>
      <c r="G83" s="128">
        <v>0</v>
      </c>
      <c r="H83" s="128">
        <v>0</v>
      </c>
      <c r="I83" s="128">
        <v>0</v>
      </c>
      <c r="J83" s="128">
        <v>0</v>
      </c>
      <c r="K83" s="128">
        <v>0</v>
      </c>
      <c r="L83" s="128">
        <v>0</v>
      </c>
      <c r="M83" s="128">
        <v>0</v>
      </c>
      <c r="N83" s="128">
        <v>0</v>
      </c>
      <c r="O83" s="128">
        <v>0</v>
      </c>
      <c r="P83" s="128">
        <v>0</v>
      </c>
      <c r="Q83" s="128">
        <v>0</v>
      </c>
      <c r="R83" s="128">
        <v>0</v>
      </c>
      <c r="S83" s="128">
        <v>0</v>
      </c>
      <c r="T83" s="128">
        <v>0</v>
      </c>
      <c r="U83" s="145"/>
      <c r="V83" s="145"/>
      <c r="W83" s="128">
        <v>0</v>
      </c>
      <c r="X83" s="128">
        <v>0</v>
      </c>
      <c r="Y83" s="128">
        <v>0</v>
      </c>
      <c r="Z83" s="128">
        <v>0</v>
      </c>
      <c r="AA83" s="128">
        <v>0</v>
      </c>
      <c r="AB83" s="128">
        <v>0</v>
      </c>
      <c r="AC83" s="128">
        <v>0</v>
      </c>
      <c r="AD83" s="128">
        <v>0</v>
      </c>
      <c r="AE83" s="128">
        <v>0</v>
      </c>
      <c r="AF83" s="128">
        <v>0</v>
      </c>
      <c r="AG83" s="128">
        <v>0</v>
      </c>
      <c r="AH83" s="128">
        <v>0</v>
      </c>
      <c r="AI83" s="128">
        <v>0</v>
      </c>
      <c r="AJ83" s="128">
        <v>0</v>
      </c>
      <c r="AK83" s="128">
        <v>0</v>
      </c>
      <c r="AL83" s="128">
        <v>0</v>
      </c>
      <c r="AM83" s="128">
        <v>0</v>
      </c>
      <c r="AN83" s="128">
        <v>0</v>
      </c>
      <c r="AO83" s="128">
        <v>0</v>
      </c>
      <c r="AP83" s="128">
        <v>0</v>
      </c>
      <c r="AQ83" s="128">
        <v>0</v>
      </c>
      <c r="AR83" s="128">
        <v>0</v>
      </c>
      <c r="AS83" s="128">
        <v>0</v>
      </c>
      <c r="AT83" s="128">
        <v>0</v>
      </c>
      <c r="AU83" s="128">
        <v>0</v>
      </c>
      <c r="AV83" s="145"/>
      <c r="AW83" s="128">
        <v>0</v>
      </c>
      <c r="AX83" s="145"/>
      <c r="AY83" s="128">
        <v>0</v>
      </c>
      <c r="AZ83" s="128">
        <v>0</v>
      </c>
      <c r="BA83" s="128">
        <v>0</v>
      </c>
      <c r="BB83" s="112">
        <v>0</v>
      </c>
      <c r="BC83" s="112">
        <v>0</v>
      </c>
      <c r="BD83" s="115">
        <v>0</v>
      </c>
      <c r="BE83" s="115">
        <v>0</v>
      </c>
      <c r="BF83" s="115">
        <v>0</v>
      </c>
      <c r="BG83" s="145"/>
      <c r="BH83" s="78">
        <v>0</v>
      </c>
      <c r="BI83" s="78">
        <v>0</v>
      </c>
      <c r="BJ83" s="78">
        <v>0</v>
      </c>
      <c r="BK83" s="78">
        <v>0</v>
      </c>
      <c r="BL83" s="78">
        <v>0</v>
      </c>
      <c r="BM83" s="78">
        <v>0</v>
      </c>
      <c r="BN83" s="78">
        <v>0</v>
      </c>
      <c r="BO83" s="75"/>
      <c r="BP83" s="71"/>
      <c r="BQ83" s="71"/>
      <c r="BR83" s="71"/>
      <c r="BS83" s="71"/>
      <c r="BT83" s="71"/>
      <c r="BU83" s="71"/>
      <c r="BV83" s="71"/>
      <c r="BW83" s="71"/>
      <c r="BX83" s="71"/>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row>
    <row r="84" spans="1:107" ht="15.75" x14ac:dyDescent="0.25">
      <c r="A84" s="70"/>
      <c r="B84" s="78" t="s">
        <v>128</v>
      </c>
      <c r="C84" s="128">
        <v>0</v>
      </c>
      <c r="D84" s="128">
        <v>0</v>
      </c>
      <c r="E84" s="128">
        <v>0</v>
      </c>
      <c r="F84" s="128">
        <v>0</v>
      </c>
      <c r="G84" s="128">
        <v>0</v>
      </c>
      <c r="H84" s="128">
        <v>0</v>
      </c>
      <c r="I84" s="128">
        <v>0</v>
      </c>
      <c r="J84" s="128">
        <v>0</v>
      </c>
      <c r="K84" s="128">
        <v>0</v>
      </c>
      <c r="L84" s="128">
        <v>0</v>
      </c>
      <c r="M84" s="128">
        <v>0</v>
      </c>
      <c r="N84" s="128">
        <v>0</v>
      </c>
      <c r="O84" s="128">
        <v>0</v>
      </c>
      <c r="P84" s="128">
        <v>0</v>
      </c>
      <c r="Q84" s="128">
        <v>0</v>
      </c>
      <c r="R84" s="128">
        <v>0</v>
      </c>
      <c r="S84" s="128">
        <v>0</v>
      </c>
      <c r="T84" s="128">
        <v>0</v>
      </c>
      <c r="U84" s="163"/>
      <c r="V84" s="163"/>
      <c r="W84" s="128">
        <v>0</v>
      </c>
      <c r="X84" s="128">
        <v>0</v>
      </c>
      <c r="Y84" s="128">
        <v>0</v>
      </c>
      <c r="Z84" s="128">
        <v>0</v>
      </c>
      <c r="AA84" s="128">
        <v>0</v>
      </c>
      <c r="AB84" s="128">
        <v>0</v>
      </c>
      <c r="AC84" s="128">
        <v>0</v>
      </c>
      <c r="AD84" s="128">
        <v>0</v>
      </c>
      <c r="AE84" s="128">
        <v>0</v>
      </c>
      <c r="AF84" s="128">
        <v>0</v>
      </c>
      <c r="AG84" s="128">
        <v>0</v>
      </c>
      <c r="AH84" s="128">
        <v>0</v>
      </c>
      <c r="AI84" s="128">
        <v>0</v>
      </c>
      <c r="AJ84" s="128">
        <v>0</v>
      </c>
      <c r="AK84" s="128">
        <v>0</v>
      </c>
      <c r="AL84" s="128">
        <v>0</v>
      </c>
      <c r="AM84" s="128">
        <v>0</v>
      </c>
      <c r="AN84" s="128">
        <v>0</v>
      </c>
      <c r="AO84" s="128">
        <v>0</v>
      </c>
      <c r="AP84" s="128">
        <v>0</v>
      </c>
      <c r="AQ84" s="128">
        <v>0</v>
      </c>
      <c r="AR84" s="128">
        <v>0</v>
      </c>
      <c r="AS84" s="128">
        <v>0</v>
      </c>
      <c r="AT84" s="128">
        <v>0</v>
      </c>
      <c r="AU84" s="128">
        <v>0</v>
      </c>
      <c r="AV84" s="163"/>
      <c r="AW84" s="128">
        <v>0</v>
      </c>
      <c r="AX84" s="163"/>
      <c r="AY84" s="128">
        <v>0</v>
      </c>
      <c r="AZ84" s="128">
        <v>0</v>
      </c>
      <c r="BA84" s="128">
        <v>0</v>
      </c>
      <c r="BB84" s="112">
        <v>0</v>
      </c>
      <c r="BC84" s="112">
        <v>0</v>
      </c>
      <c r="BD84" s="115">
        <v>0</v>
      </c>
      <c r="BE84" s="93">
        <v>0</v>
      </c>
      <c r="BF84" s="115">
        <v>0</v>
      </c>
      <c r="BG84" s="163"/>
      <c r="BH84" s="78">
        <v>0</v>
      </c>
      <c r="BI84" s="78">
        <v>0</v>
      </c>
      <c r="BJ84" s="78">
        <v>0</v>
      </c>
      <c r="BK84" s="78">
        <v>0</v>
      </c>
      <c r="BL84" s="78">
        <v>0</v>
      </c>
      <c r="BM84" s="78">
        <v>0</v>
      </c>
      <c r="BN84" s="78">
        <v>0</v>
      </c>
      <c r="BO84" s="75"/>
      <c r="BP84" s="71"/>
      <c r="BQ84" s="71"/>
      <c r="BR84" s="71"/>
      <c r="BS84" s="71"/>
      <c r="BT84" s="71"/>
      <c r="BU84" s="71"/>
      <c r="BV84" s="71"/>
      <c r="BW84" s="71"/>
      <c r="BX84" s="71"/>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row>
    <row r="85" spans="1:107" ht="15.75" x14ac:dyDescent="0.25">
      <c r="A85" s="70"/>
      <c r="B85" s="106" t="s">
        <v>130</v>
      </c>
      <c r="C85" s="129">
        <f t="shared" ref="C85:AM85" si="15">SUM(C73:C84)</f>
        <v>0</v>
      </c>
      <c r="D85" s="129">
        <f t="shared" si="15"/>
        <v>0</v>
      </c>
      <c r="E85" s="129">
        <f t="shared" si="15"/>
        <v>0</v>
      </c>
      <c r="F85" s="129">
        <f t="shared" si="15"/>
        <v>0</v>
      </c>
      <c r="G85" s="129">
        <f t="shared" si="15"/>
        <v>0</v>
      </c>
      <c r="H85" s="129">
        <f t="shared" si="15"/>
        <v>0</v>
      </c>
      <c r="I85" s="129">
        <f t="shared" si="15"/>
        <v>0</v>
      </c>
      <c r="J85" s="129">
        <f t="shared" si="15"/>
        <v>0</v>
      </c>
      <c r="K85" s="129">
        <f t="shared" si="15"/>
        <v>0</v>
      </c>
      <c r="L85" s="129">
        <f t="shared" si="15"/>
        <v>0</v>
      </c>
      <c r="M85" s="129">
        <f t="shared" si="15"/>
        <v>0</v>
      </c>
      <c r="N85" s="129">
        <f t="shared" si="15"/>
        <v>0</v>
      </c>
      <c r="O85" s="129">
        <f t="shared" si="15"/>
        <v>0</v>
      </c>
      <c r="P85" s="129">
        <f t="shared" si="15"/>
        <v>0</v>
      </c>
      <c r="Q85" s="129">
        <f t="shared" si="15"/>
        <v>0</v>
      </c>
      <c r="R85" s="129">
        <f t="shared" si="15"/>
        <v>0</v>
      </c>
      <c r="S85" s="129">
        <f t="shared" si="15"/>
        <v>0</v>
      </c>
      <c r="T85" s="129">
        <f t="shared" si="15"/>
        <v>0</v>
      </c>
      <c r="U85" s="129">
        <f t="shared" si="15"/>
        <v>2</v>
      </c>
      <c r="V85" s="129">
        <f t="shared" si="15"/>
        <v>2</v>
      </c>
      <c r="W85" s="129">
        <f t="shared" si="15"/>
        <v>0</v>
      </c>
      <c r="X85" s="129">
        <f t="shared" si="15"/>
        <v>0</v>
      </c>
      <c r="Y85" s="129">
        <f t="shared" si="15"/>
        <v>0</v>
      </c>
      <c r="Z85" s="129">
        <f t="shared" si="15"/>
        <v>0</v>
      </c>
      <c r="AA85" s="129">
        <f t="shared" si="15"/>
        <v>0</v>
      </c>
      <c r="AB85" s="129">
        <f t="shared" si="15"/>
        <v>0</v>
      </c>
      <c r="AC85" s="129">
        <f t="shared" si="15"/>
        <v>0</v>
      </c>
      <c r="AD85" s="129">
        <f t="shared" si="15"/>
        <v>0</v>
      </c>
      <c r="AE85" s="129">
        <f t="shared" si="15"/>
        <v>0</v>
      </c>
      <c r="AF85" s="129">
        <f t="shared" ref="AF85" si="16">SUM(AF73:AF84)</f>
        <v>0</v>
      </c>
      <c r="AG85" s="129">
        <f t="shared" si="15"/>
        <v>0</v>
      </c>
      <c r="AH85" s="129">
        <f t="shared" si="15"/>
        <v>0</v>
      </c>
      <c r="AI85" s="129">
        <f t="shared" si="15"/>
        <v>0</v>
      </c>
      <c r="AJ85" s="129">
        <f t="shared" si="15"/>
        <v>0</v>
      </c>
      <c r="AK85" s="129">
        <f t="shared" si="15"/>
        <v>0</v>
      </c>
      <c r="AL85" s="129">
        <f t="shared" si="15"/>
        <v>0</v>
      </c>
      <c r="AM85" s="129">
        <f t="shared" si="15"/>
        <v>0</v>
      </c>
      <c r="AN85" s="129">
        <f t="shared" ref="AN85:AO85" si="17">SUM(AN73:AN84)</f>
        <v>0</v>
      </c>
      <c r="AO85" s="129">
        <f t="shared" si="17"/>
        <v>0</v>
      </c>
      <c r="AP85" s="129">
        <f t="shared" ref="AP85:AQ85" si="18">SUM(AP73:AP84)</f>
        <v>0</v>
      </c>
      <c r="AQ85" s="129">
        <f t="shared" si="18"/>
        <v>0</v>
      </c>
      <c r="AR85" s="129">
        <f t="shared" ref="AR85:AS85" si="19">SUM(AR73:AR84)</f>
        <v>0</v>
      </c>
      <c r="AS85" s="129">
        <f t="shared" si="19"/>
        <v>0</v>
      </c>
      <c r="AT85" s="129">
        <f t="shared" ref="AT85:AX85" si="20">SUM(AT73:AT84)</f>
        <v>0</v>
      </c>
      <c r="AU85" s="129">
        <f t="shared" si="20"/>
        <v>0</v>
      </c>
      <c r="AV85" s="129">
        <f t="shared" si="20"/>
        <v>2</v>
      </c>
      <c r="AW85" s="129">
        <f t="shared" si="20"/>
        <v>0</v>
      </c>
      <c r="AX85" s="129">
        <f t="shared" si="20"/>
        <v>2</v>
      </c>
      <c r="AY85" s="129">
        <f t="shared" ref="AY85:BN85" si="21">SUM(AY73:AY84)</f>
        <v>0</v>
      </c>
      <c r="AZ85" s="129">
        <f t="shared" si="21"/>
        <v>0</v>
      </c>
      <c r="BA85" s="129">
        <f t="shared" si="21"/>
        <v>0</v>
      </c>
      <c r="BB85" s="129">
        <f t="shared" si="21"/>
        <v>0</v>
      </c>
      <c r="BC85" s="129">
        <f t="shared" si="21"/>
        <v>0</v>
      </c>
      <c r="BD85" s="106">
        <f t="shared" si="21"/>
        <v>0</v>
      </c>
      <c r="BE85" s="106">
        <f t="shared" si="21"/>
        <v>0</v>
      </c>
      <c r="BF85" s="106">
        <f t="shared" si="21"/>
        <v>0</v>
      </c>
      <c r="BG85" s="106">
        <f t="shared" si="21"/>
        <v>2</v>
      </c>
      <c r="BH85" s="106">
        <f t="shared" si="21"/>
        <v>0</v>
      </c>
      <c r="BI85" s="106">
        <f t="shared" si="21"/>
        <v>0</v>
      </c>
      <c r="BJ85" s="106">
        <f t="shared" si="21"/>
        <v>0</v>
      </c>
      <c r="BK85" s="106">
        <f t="shared" si="21"/>
        <v>0</v>
      </c>
      <c r="BL85" s="106">
        <f t="shared" si="21"/>
        <v>0</v>
      </c>
      <c r="BM85" s="106">
        <f t="shared" si="21"/>
        <v>0</v>
      </c>
      <c r="BN85" s="106">
        <f t="shared" si="21"/>
        <v>0</v>
      </c>
      <c r="BO85" s="76"/>
      <c r="BP85" s="71"/>
      <c r="BQ85" s="71"/>
      <c r="BR85" s="71"/>
      <c r="BS85" s="71"/>
      <c r="BT85" s="71"/>
      <c r="BU85" s="71"/>
      <c r="BV85" s="71"/>
      <c r="BW85" s="71"/>
      <c r="BX85" s="71"/>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row>
    <row r="86" spans="1:107" ht="15.75" x14ac:dyDescent="0.25">
      <c r="A86" s="70"/>
      <c r="B86" s="232" t="s">
        <v>130</v>
      </c>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K86" s="232"/>
      <c r="AL86" s="232"/>
      <c r="AM86" s="232"/>
      <c r="AN86" s="232"/>
      <c r="AO86" s="232"/>
      <c r="AP86" s="232"/>
      <c r="AQ86" s="232"/>
      <c r="AR86" s="232"/>
      <c r="AS86" s="232"/>
      <c r="AT86" s="232"/>
      <c r="AU86" s="232"/>
      <c r="AV86" s="232"/>
      <c r="AW86" s="232"/>
      <c r="AX86" s="232"/>
      <c r="AY86" s="232"/>
      <c r="AZ86" s="232"/>
      <c r="BA86" s="232"/>
      <c r="BB86" s="232"/>
      <c r="BC86" s="232"/>
      <c r="BD86" s="232"/>
      <c r="BE86" s="232"/>
      <c r="BF86" s="229">
        <f>SUM(C85:BN85)</f>
        <v>10</v>
      </c>
      <c r="BG86" s="229"/>
      <c r="BH86" s="229"/>
      <c r="BI86" s="229"/>
      <c r="BJ86" s="229"/>
      <c r="BK86" s="229"/>
      <c r="BL86" s="228" t="s">
        <v>134</v>
      </c>
      <c r="BM86" s="228"/>
      <c r="BN86" s="228"/>
      <c r="BO86" s="194"/>
      <c r="BP86" s="71"/>
      <c r="BQ86" s="71"/>
      <c r="BR86" s="71"/>
      <c r="BS86" s="71"/>
      <c r="BT86" s="71"/>
      <c r="BU86" s="71"/>
      <c r="BV86" s="71"/>
      <c r="BW86" s="71"/>
      <c r="BX86" s="71"/>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row>
    <row r="87" spans="1:107" ht="15.75" x14ac:dyDescent="0.25">
      <c r="A87" s="70"/>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row>
    <row r="88" spans="1:107" ht="15.75" x14ac:dyDescent="0.25">
      <c r="A88" s="70"/>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row>
    <row r="89" spans="1:107" ht="15.75" x14ac:dyDescent="0.25">
      <c r="A89" s="70"/>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row>
    <row r="90" spans="1:107" ht="15.75" x14ac:dyDescent="0.25">
      <c r="A90" s="70"/>
      <c r="B90" s="71" t="s">
        <v>140</v>
      </c>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t="s">
        <v>140</v>
      </c>
      <c r="AZ90" s="71"/>
      <c r="BA90" s="71"/>
      <c r="BB90" s="71"/>
      <c r="BC90" s="71"/>
      <c r="BD90" s="71"/>
      <c r="BE90" s="71"/>
      <c r="BF90" s="71"/>
      <c r="BG90" s="71" t="s">
        <v>141</v>
      </c>
      <c r="BH90" s="71"/>
      <c r="BI90" s="71"/>
      <c r="BJ90" s="71"/>
      <c r="BK90" s="71"/>
      <c r="BL90" s="71"/>
      <c r="BM90" s="71"/>
      <c r="BN90" s="71"/>
      <c r="BO90" s="71"/>
      <c r="BP90" s="71"/>
      <c r="BQ90" s="71"/>
      <c r="BR90" s="71"/>
      <c r="BS90" s="71"/>
      <c r="BT90" s="71"/>
      <c r="BU90" s="71"/>
      <c r="BV90" s="71"/>
      <c r="BW90" s="71"/>
      <c r="BX90" s="71"/>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row>
    <row r="91" spans="1:107" ht="15.75" x14ac:dyDescent="0.25">
      <c r="A91" s="70"/>
      <c r="B91" s="218" t="s">
        <v>140</v>
      </c>
      <c r="C91" s="219"/>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219"/>
      <c r="AN91" s="219"/>
      <c r="AO91" s="219"/>
      <c r="AP91" s="219"/>
      <c r="AQ91" s="219"/>
      <c r="AR91" s="219"/>
      <c r="AS91" s="219"/>
      <c r="AT91" s="219"/>
      <c r="AU91" s="219"/>
      <c r="AV91" s="219"/>
      <c r="AW91" s="219"/>
      <c r="AX91" s="219"/>
      <c r="AY91" s="219"/>
      <c r="AZ91" s="219"/>
      <c r="BA91" s="219"/>
      <c r="BB91" s="219"/>
      <c r="BC91" s="219"/>
      <c r="BD91" s="219"/>
      <c r="BE91" s="219"/>
      <c r="BF91" s="219"/>
      <c r="BG91" s="219"/>
      <c r="BH91" s="219"/>
      <c r="BI91" s="219"/>
      <c r="BJ91" s="219"/>
      <c r="BK91" s="219"/>
      <c r="BL91" s="219"/>
      <c r="BM91" s="219"/>
      <c r="BN91" s="219"/>
      <c r="BO91" s="194"/>
      <c r="BP91" s="71"/>
      <c r="BQ91" s="71"/>
      <c r="BR91" s="71"/>
      <c r="BS91" s="71"/>
      <c r="BT91" s="71"/>
      <c r="BU91" s="71"/>
      <c r="BV91" s="71"/>
      <c r="BW91" s="71"/>
      <c r="BX91" s="71"/>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row>
    <row r="92" spans="1:107" ht="63" x14ac:dyDescent="0.25">
      <c r="A92" s="70"/>
      <c r="B92" s="81" t="s">
        <v>37</v>
      </c>
      <c r="C92" s="82" t="s">
        <v>38</v>
      </c>
      <c r="D92" s="82" t="s">
        <v>39</v>
      </c>
      <c r="E92" s="82" t="s">
        <v>40</v>
      </c>
      <c r="F92" s="82" t="s">
        <v>41</v>
      </c>
      <c r="G92" s="82" t="s">
        <v>42</v>
      </c>
      <c r="H92" s="82" t="s">
        <v>43</v>
      </c>
      <c r="I92" s="82" t="s">
        <v>44</v>
      </c>
      <c r="J92" s="82" t="s">
        <v>45</v>
      </c>
      <c r="K92" s="82" t="s">
        <v>46</v>
      </c>
      <c r="L92" s="82" t="s">
        <v>47</v>
      </c>
      <c r="M92" s="82" t="s">
        <v>48</v>
      </c>
      <c r="N92" s="82" t="s">
        <v>49</v>
      </c>
      <c r="O92" s="82" t="s">
        <v>50</v>
      </c>
      <c r="P92" s="82" t="s">
        <v>51</v>
      </c>
      <c r="Q92" s="82" t="s">
        <v>52</v>
      </c>
      <c r="R92" s="82" t="s">
        <v>53</v>
      </c>
      <c r="S92" s="82" t="s">
        <v>54</v>
      </c>
      <c r="T92" s="82" t="s">
        <v>55</v>
      </c>
      <c r="U92" s="82" t="s">
        <v>56</v>
      </c>
      <c r="V92" s="82" t="s">
        <v>57</v>
      </c>
      <c r="W92" s="82" t="s">
        <v>58</v>
      </c>
      <c r="X92" s="82" t="s">
        <v>59</v>
      </c>
      <c r="Y92" s="82" t="s">
        <v>60</v>
      </c>
      <c r="Z92" s="82" t="s">
        <v>61</v>
      </c>
      <c r="AA92" s="82" t="s">
        <v>62</v>
      </c>
      <c r="AB92" s="82" t="s">
        <v>63</v>
      </c>
      <c r="AC92" s="82" t="s">
        <v>64</v>
      </c>
      <c r="AD92" s="82" t="s">
        <v>65</v>
      </c>
      <c r="AE92" s="82" t="s">
        <v>66</v>
      </c>
      <c r="AF92" s="82" t="s">
        <v>67</v>
      </c>
      <c r="AG92" s="82" t="s">
        <v>68</v>
      </c>
      <c r="AH92" s="82" t="s">
        <v>69</v>
      </c>
      <c r="AI92" s="82" t="s">
        <v>70</v>
      </c>
      <c r="AJ92" s="82" t="s">
        <v>71</v>
      </c>
      <c r="AK92" s="82" t="s">
        <v>72</v>
      </c>
      <c r="AL92" s="82" t="s">
        <v>73</v>
      </c>
      <c r="AM92" s="82" t="s">
        <v>74</v>
      </c>
      <c r="AN92" s="82" t="s">
        <v>75</v>
      </c>
      <c r="AO92" s="82" t="s">
        <v>76</v>
      </c>
      <c r="AP92" s="82" t="s">
        <v>77</v>
      </c>
      <c r="AQ92" s="82" t="s">
        <v>78</v>
      </c>
      <c r="AR92" s="82" t="s">
        <v>79</v>
      </c>
      <c r="AS92" s="82" t="s">
        <v>80</v>
      </c>
      <c r="AT92" s="82" t="s">
        <v>81</v>
      </c>
      <c r="AU92" s="82" t="s">
        <v>82</v>
      </c>
      <c r="AV92" s="82" t="s">
        <v>83</v>
      </c>
      <c r="AW92" s="82" t="s">
        <v>84</v>
      </c>
      <c r="AX92" s="82" t="s">
        <v>85</v>
      </c>
      <c r="AY92" s="82" t="s">
        <v>86</v>
      </c>
      <c r="AZ92" s="82" t="s">
        <v>87</v>
      </c>
      <c r="BA92" s="81" t="s">
        <v>88</v>
      </c>
      <c r="BB92" s="82" t="s">
        <v>89</v>
      </c>
      <c r="BC92" s="82" t="s">
        <v>90</v>
      </c>
      <c r="BD92" s="81" t="s">
        <v>91</v>
      </c>
      <c r="BE92" s="82" t="s">
        <v>92</v>
      </c>
      <c r="BF92" s="82" t="s">
        <v>93</v>
      </c>
      <c r="BG92" s="82" t="s">
        <v>94</v>
      </c>
      <c r="BH92" s="82" t="s">
        <v>95</v>
      </c>
      <c r="BI92" s="82" t="s">
        <v>96</v>
      </c>
      <c r="BJ92" s="82" t="s">
        <v>97</v>
      </c>
      <c r="BK92" s="82" t="s">
        <v>98</v>
      </c>
      <c r="BL92" s="82" t="s">
        <v>99</v>
      </c>
      <c r="BM92" s="82" t="s">
        <v>100</v>
      </c>
      <c r="BN92" s="82" t="s">
        <v>101</v>
      </c>
      <c r="BO92" s="194"/>
      <c r="BP92" s="71"/>
      <c r="BQ92" s="71"/>
      <c r="BR92" s="71"/>
      <c r="BS92" s="71"/>
      <c r="BT92" s="71"/>
      <c r="BU92" s="71"/>
      <c r="BV92" s="71"/>
      <c r="BW92" s="71"/>
      <c r="BX92" s="71"/>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row>
    <row r="93" spans="1:107" ht="15.75" x14ac:dyDescent="0.25">
      <c r="A93" s="70"/>
      <c r="B93" s="81"/>
      <c r="C93" s="81" t="s">
        <v>133</v>
      </c>
      <c r="D93" s="81" t="s">
        <v>133</v>
      </c>
      <c r="E93" s="81" t="s">
        <v>133</v>
      </c>
      <c r="F93" s="81" t="s">
        <v>133</v>
      </c>
      <c r="G93" s="81" t="s">
        <v>133</v>
      </c>
      <c r="H93" s="81" t="s">
        <v>133</v>
      </c>
      <c r="I93" s="81" t="s">
        <v>133</v>
      </c>
      <c r="J93" s="81" t="s">
        <v>133</v>
      </c>
      <c r="K93" s="81" t="s">
        <v>133</v>
      </c>
      <c r="L93" s="81" t="s">
        <v>133</v>
      </c>
      <c r="M93" s="81" t="s">
        <v>133</v>
      </c>
      <c r="N93" s="81" t="s">
        <v>133</v>
      </c>
      <c r="O93" s="81" t="s">
        <v>133</v>
      </c>
      <c r="P93" s="81" t="s">
        <v>133</v>
      </c>
      <c r="Q93" s="81" t="s">
        <v>133</v>
      </c>
      <c r="R93" s="81" t="s">
        <v>133</v>
      </c>
      <c r="S93" s="81" t="s">
        <v>133</v>
      </c>
      <c r="T93" s="81" t="s">
        <v>133</v>
      </c>
      <c r="U93" s="81" t="s">
        <v>133</v>
      </c>
      <c r="V93" s="81" t="s">
        <v>133</v>
      </c>
      <c r="W93" s="81" t="s">
        <v>133</v>
      </c>
      <c r="X93" s="81" t="s">
        <v>133</v>
      </c>
      <c r="Y93" s="81" t="s">
        <v>133</v>
      </c>
      <c r="Z93" s="81" t="s">
        <v>133</v>
      </c>
      <c r="AA93" s="81" t="s">
        <v>133</v>
      </c>
      <c r="AB93" s="81" t="s">
        <v>133</v>
      </c>
      <c r="AC93" s="81" t="s">
        <v>133</v>
      </c>
      <c r="AD93" s="81" t="s">
        <v>133</v>
      </c>
      <c r="AE93" s="81" t="s">
        <v>133</v>
      </c>
      <c r="AF93" s="81" t="s">
        <v>133</v>
      </c>
      <c r="AG93" s="81" t="s">
        <v>133</v>
      </c>
      <c r="AH93" s="81" t="s">
        <v>133</v>
      </c>
      <c r="AI93" s="81" t="s">
        <v>133</v>
      </c>
      <c r="AJ93" s="81" t="s">
        <v>133</v>
      </c>
      <c r="AK93" s="81" t="s">
        <v>133</v>
      </c>
      <c r="AL93" s="81" t="s">
        <v>133</v>
      </c>
      <c r="AM93" s="81" t="s">
        <v>133</v>
      </c>
      <c r="AN93" s="81" t="s">
        <v>133</v>
      </c>
      <c r="AO93" s="81" t="s">
        <v>133</v>
      </c>
      <c r="AP93" s="81" t="s">
        <v>133</v>
      </c>
      <c r="AQ93" s="81" t="s">
        <v>133</v>
      </c>
      <c r="AR93" s="81" t="s">
        <v>133</v>
      </c>
      <c r="AS93" s="81" t="s">
        <v>133</v>
      </c>
      <c r="AT93" s="81" t="s">
        <v>133</v>
      </c>
      <c r="AU93" s="81" t="s">
        <v>133</v>
      </c>
      <c r="AV93" s="81" t="s">
        <v>133</v>
      </c>
      <c r="AW93" s="81" t="s">
        <v>133</v>
      </c>
      <c r="AX93" s="81" t="s">
        <v>133</v>
      </c>
      <c r="AY93" s="81" t="s">
        <v>133</v>
      </c>
      <c r="AZ93" s="81" t="s">
        <v>133</v>
      </c>
      <c r="BA93" s="81" t="s">
        <v>133</v>
      </c>
      <c r="BB93" s="81" t="s">
        <v>139</v>
      </c>
      <c r="BC93" s="81" t="s">
        <v>139</v>
      </c>
      <c r="BD93" s="81" t="s">
        <v>133</v>
      </c>
      <c r="BE93" s="81"/>
      <c r="BF93" s="81"/>
      <c r="BG93" s="81" t="s">
        <v>133</v>
      </c>
      <c r="BH93" s="81" t="s">
        <v>133</v>
      </c>
      <c r="BI93" s="81" t="s">
        <v>133</v>
      </c>
      <c r="BJ93" s="81" t="s">
        <v>133</v>
      </c>
      <c r="BK93" s="81" t="s">
        <v>133</v>
      </c>
      <c r="BL93" s="81" t="s">
        <v>133</v>
      </c>
      <c r="BM93" s="81" t="s">
        <v>133</v>
      </c>
      <c r="BN93" s="81" t="s">
        <v>133</v>
      </c>
      <c r="BO93" s="194"/>
      <c r="BP93" s="71"/>
      <c r="BQ93" s="71"/>
      <c r="BR93" s="71"/>
      <c r="BS93" s="71"/>
      <c r="BT93" s="71"/>
      <c r="BU93" s="71"/>
      <c r="BV93" s="71"/>
      <c r="BW93" s="71"/>
      <c r="BX93" s="71"/>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row>
    <row r="94" spans="1:107" ht="16.5" thickBot="1" x14ac:dyDescent="0.3">
      <c r="A94" s="70"/>
      <c r="B94" s="78" t="s">
        <v>110</v>
      </c>
      <c r="C94" s="128">
        <v>0</v>
      </c>
      <c r="D94" s="89">
        <v>2</v>
      </c>
      <c r="E94" s="89">
        <v>0</v>
      </c>
      <c r="F94" s="89">
        <v>0</v>
      </c>
      <c r="G94" s="89">
        <v>0</v>
      </c>
      <c r="H94" s="145">
        <v>0</v>
      </c>
      <c r="I94" s="145">
        <v>0</v>
      </c>
      <c r="J94" s="145">
        <v>0</v>
      </c>
      <c r="K94" s="145">
        <v>50</v>
      </c>
      <c r="L94" s="145">
        <v>0</v>
      </c>
      <c r="M94" s="145"/>
      <c r="N94" s="145">
        <v>0</v>
      </c>
      <c r="O94" s="145">
        <v>2928</v>
      </c>
      <c r="P94" s="89">
        <v>5</v>
      </c>
      <c r="Q94" s="145">
        <v>20</v>
      </c>
      <c r="R94" s="89">
        <v>20</v>
      </c>
      <c r="S94" s="145"/>
      <c r="T94" s="145">
        <v>0</v>
      </c>
      <c r="U94" s="145"/>
      <c r="V94" s="145">
        <v>16</v>
      </c>
      <c r="W94" s="145">
        <v>0</v>
      </c>
      <c r="X94" s="89">
        <v>0</v>
      </c>
      <c r="Y94" s="134">
        <v>41.66</v>
      </c>
      <c r="Z94" s="145">
        <v>0</v>
      </c>
      <c r="AA94" s="145">
        <v>0</v>
      </c>
      <c r="AB94" s="145">
        <v>0</v>
      </c>
      <c r="AC94" s="145">
        <v>50</v>
      </c>
      <c r="AD94" s="145">
        <v>0</v>
      </c>
      <c r="AE94" s="145">
        <v>300</v>
      </c>
      <c r="AF94" s="89"/>
      <c r="AG94" s="145">
        <v>100</v>
      </c>
      <c r="AH94" s="145">
        <v>0</v>
      </c>
      <c r="AI94" s="145">
        <v>0</v>
      </c>
      <c r="AJ94" s="89">
        <v>52</v>
      </c>
      <c r="AK94" s="89">
        <v>0</v>
      </c>
      <c r="AL94" s="130">
        <v>116</v>
      </c>
      <c r="AM94" s="145">
        <v>20</v>
      </c>
      <c r="AN94" s="89">
        <v>500</v>
      </c>
      <c r="AO94" s="89">
        <v>431</v>
      </c>
      <c r="AP94" s="145"/>
      <c r="AQ94" s="89">
        <v>0</v>
      </c>
      <c r="AR94" s="89">
        <v>257</v>
      </c>
      <c r="AS94" s="145">
        <v>0</v>
      </c>
      <c r="AT94" s="89">
        <v>120</v>
      </c>
      <c r="AU94" s="145"/>
      <c r="AV94" s="145">
        <v>18</v>
      </c>
      <c r="AW94" s="145">
        <v>0</v>
      </c>
      <c r="AX94" s="145">
        <v>0</v>
      </c>
      <c r="AY94" s="90"/>
      <c r="AZ94" s="90">
        <v>0</v>
      </c>
      <c r="BA94" s="84">
        <v>0</v>
      </c>
      <c r="BB94" s="84">
        <v>45</v>
      </c>
      <c r="BC94" s="131">
        <v>0</v>
      </c>
      <c r="BD94" s="126">
        <v>49</v>
      </c>
      <c r="BE94" s="111"/>
      <c r="BF94" s="89">
        <v>80</v>
      </c>
      <c r="BG94" s="145"/>
      <c r="BH94" s="84">
        <v>0</v>
      </c>
      <c r="BI94" s="84"/>
      <c r="BJ94" s="84"/>
      <c r="BK94" s="89"/>
      <c r="BL94" s="84"/>
      <c r="BM94" s="84">
        <v>0</v>
      </c>
      <c r="BN94" s="95">
        <v>237.39</v>
      </c>
      <c r="BO94" s="74"/>
      <c r="BP94" s="71"/>
      <c r="BQ94" s="71"/>
      <c r="BR94" s="71"/>
      <c r="BS94" s="71"/>
      <c r="BT94" s="71"/>
      <c r="BU94" s="71"/>
      <c r="BV94" s="71"/>
      <c r="BW94" s="71"/>
      <c r="BX94" s="71"/>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row>
    <row r="95" spans="1:107" ht="16.5" thickBot="1" x14ac:dyDescent="0.3">
      <c r="A95" s="70"/>
      <c r="B95" s="78" t="s">
        <v>111</v>
      </c>
      <c r="C95" s="128">
        <v>0</v>
      </c>
      <c r="D95" s="89">
        <v>2</v>
      </c>
      <c r="E95" s="89">
        <v>0</v>
      </c>
      <c r="F95" s="89">
        <v>0</v>
      </c>
      <c r="G95" s="89">
        <v>0</v>
      </c>
      <c r="H95" s="145">
        <v>0</v>
      </c>
      <c r="I95" s="145">
        <v>0</v>
      </c>
      <c r="J95" s="145">
        <v>0</v>
      </c>
      <c r="K95" s="145">
        <v>0</v>
      </c>
      <c r="L95" s="145">
        <v>0</v>
      </c>
      <c r="M95" s="145"/>
      <c r="N95" s="145">
        <v>0</v>
      </c>
      <c r="O95" s="145">
        <v>2928</v>
      </c>
      <c r="P95" s="89">
        <v>5</v>
      </c>
      <c r="Q95" s="145">
        <v>20</v>
      </c>
      <c r="R95" s="89">
        <v>20</v>
      </c>
      <c r="S95" s="145"/>
      <c r="T95" s="145">
        <v>0</v>
      </c>
      <c r="U95" s="145"/>
      <c r="V95" s="145">
        <v>13</v>
      </c>
      <c r="W95" s="145">
        <v>0</v>
      </c>
      <c r="X95" s="89">
        <v>73</v>
      </c>
      <c r="Y95" s="134">
        <v>41.66</v>
      </c>
      <c r="Z95" s="145">
        <v>0</v>
      </c>
      <c r="AA95" s="145">
        <v>0</v>
      </c>
      <c r="AB95" s="145">
        <v>0</v>
      </c>
      <c r="AC95" s="145">
        <v>50</v>
      </c>
      <c r="AD95" s="145">
        <v>0</v>
      </c>
      <c r="AE95" s="145"/>
      <c r="AF95" s="160"/>
      <c r="AG95" s="145">
        <v>0</v>
      </c>
      <c r="AH95" s="145">
        <v>0</v>
      </c>
      <c r="AI95" s="145">
        <v>0</v>
      </c>
      <c r="AJ95" s="89">
        <v>52</v>
      </c>
      <c r="AK95" s="89">
        <v>0</v>
      </c>
      <c r="AL95" s="130">
        <v>223</v>
      </c>
      <c r="AM95" s="145">
        <v>20</v>
      </c>
      <c r="AN95" s="89"/>
      <c r="AO95" s="89">
        <v>1724</v>
      </c>
      <c r="AP95" s="145"/>
      <c r="AQ95" s="89">
        <v>118</v>
      </c>
      <c r="AR95" s="89">
        <v>257</v>
      </c>
      <c r="AS95" s="145">
        <v>0</v>
      </c>
      <c r="AT95" s="89"/>
      <c r="AU95" s="145"/>
      <c r="AV95" s="145"/>
      <c r="AW95" s="145">
        <v>0</v>
      </c>
      <c r="AX95" s="145">
        <v>0</v>
      </c>
      <c r="AY95" s="90"/>
      <c r="AZ95" s="90">
        <v>0</v>
      </c>
      <c r="BA95" s="84">
        <v>0</v>
      </c>
      <c r="BB95" s="84">
        <v>45</v>
      </c>
      <c r="BC95" s="131">
        <v>0</v>
      </c>
      <c r="BD95" s="126">
        <v>50</v>
      </c>
      <c r="BE95" s="111"/>
      <c r="BF95" s="160">
        <v>80</v>
      </c>
      <c r="BG95" s="145"/>
      <c r="BH95" s="84">
        <v>0</v>
      </c>
      <c r="BI95" s="84"/>
      <c r="BJ95" s="84"/>
      <c r="BK95" s="89">
        <v>200</v>
      </c>
      <c r="BL95" s="84"/>
      <c r="BM95" s="84">
        <v>0</v>
      </c>
      <c r="BN95" s="95"/>
      <c r="BO95" s="74"/>
      <c r="BP95" s="71"/>
      <c r="BQ95" s="71"/>
      <c r="BR95" s="71"/>
      <c r="BS95" s="71"/>
      <c r="BT95" s="71"/>
      <c r="BU95" s="71"/>
      <c r="BV95" s="71"/>
      <c r="BW95" s="71"/>
      <c r="BX95" s="71"/>
      <c r="BY95" s="70"/>
      <c r="BZ95" s="70"/>
      <c r="CA95" s="70"/>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c r="DC95" s="70"/>
    </row>
    <row r="96" spans="1:107" ht="16.5" thickBot="1" x14ac:dyDescent="0.3">
      <c r="A96" s="70"/>
      <c r="B96" s="78" t="s">
        <v>114</v>
      </c>
      <c r="C96" s="128">
        <v>0</v>
      </c>
      <c r="D96" s="89">
        <v>2</v>
      </c>
      <c r="E96" s="89">
        <v>0</v>
      </c>
      <c r="F96" s="89">
        <v>0</v>
      </c>
      <c r="G96" s="89">
        <v>0</v>
      </c>
      <c r="H96" s="145">
        <v>0</v>
      </c>
      <c r="I96" s="145">
        <v>0</v>
      </c>
      <c r="J96" s="145">
        <v>0</v>
      </c>
      <c r="K96" s="145">
        <v>50</v>
      </c>
      <c r="L96" s="145">
        <v>0</v>
      </c>
      <c r="M96" s="145"/>
      <c r="N96" s="145">
        <v>0</v>
      </c>
      <c r="O96" s="145">
        <v>2928</v>
      </c>
      <c r="P96" s="89">
        <v>5</v>
      </c>
      <c r="Q96" s="145">
        <v>120</v>
      </c>
      <c r="R96" s="89">
        <v>20</v>
      </c>
      <c r="S96" s="145">
        <v>0</v>
      </c>
      <c r="T96" s="145">
        <v>0</v>
      </c>
      <c r="U96" s="145">
        <v>1</v>
      </c>
      <c r="V96" s="145">
        <v>11</v>
      </c>
      <c r="W96" s="145">
        <v>0</v>
      </c>
      <c r="X96" s="89">
        <v>0</v>
      </c>
      <c r="Y96" s="134">
        <v>41.66</v>
      </c>
      <c r="Z96" s="145">
        <v>0</v>
      </c>
      <c r="AA96" s="145">
        <v>0</v>
      </c>
      <c r="AB96" s="145">
        <v>0</v>
      </c>
      <c r="AC96" s="145">
        <v>50</v>
      </c>
      <c r="AD96" s="145">
        <v>0</v>
      </c>
      <c r="AE96" s="145"/>
      <c r="AF96" s="89"/>
      <c r="AG96" s="145">
        <v>0</v>
      </c>
      <c r="AH96" s="145">
        <v>0</v>
      </c>
      <c r="AI96" s="145">
        <v>0</v>
      </c>
      <c r="AJ96" s="89">
        <v>48</v>
      </c>
      <c r="AK96" s="89">
        <v>0</v>
      </c>
      <c r="AL96" s="130">
        <v>278</v>
      </c>
      <c r="AM96" s="145">
        <v>20</v>
      </c>
      <c r="AN96" s="89"/>
      <c r="AO96" s="89">
        <v>1724</v>
      </c>
      <c r="AP96" s="145"/>
      <c r="AQ96" s="89">
        <v>117</v>
      </c>
      <c r="AR96" s="89">
        <v>257</v>
      </c>
      <c r="AS96" s="145">
        <v>0</v>
      </c>
      <c r="AT96" s="89">
        <v>60</v>
      </c>
      <c r="AU96" s="145">
        <v>1</v>
      </c>
      <c r="AV96" s="145">
        <v>16</v>
      </c>
      <c r="AW96" s="145">
        <v>0</v>
      </c>
      <c r="AX96" s="145">
        <v>0</v>
      </c>
      <c r="AY96" s="90"/>
      <c r="AZ96" s="90">
        <v>0</v>
      </c>
      <c r="BA96" s="84">
        <v>0</v>
      </c>
      <c r="BB96" s="84">
        <v>45</v>
      </c>
      <c r="BC96" s="131">
        <v>0</v>
      </c>
      <c r="BD96" s="126">
        <v>51</v>
      </c>
      <c r="BE96" s="111"/>
      <c r="BF96" s="89">
        <v>80</v>
      </c>
      <c r="BG96" s="145">
        <v>1</v>
      </c>
      <c r="BH96" s="84">
        <v>0</v>
      </c>
      <c r="BI96" s="84"/>
      <c r="BJ96" s="84"/>
      <c r="BK96" s="89"/>
      <c r="BL96" s="84"/>
      <c r="BM96" s="84">
        <v>0</v>
      </c>
      <c r="BN96" s="95"/>
      <c r="BO96" s="74"/>
      <c r="BP96" s="71"/>
      <c r="BQ96" s="71"/>
      <c r="BR96" s="71"/>
      <c r="BS96" s="71"/>
      <c r="BT96" s="71"/>
      <c r="BU96" s="71"/>
      <c r="BV96" s="71"/>
      <c r="BW96" s="71"/>
      <c r="BX96" s="71"/>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row>
    <row r="97" spans="1:107" ht="16.5" thickBot="1" x14ac:dyDescent="0.3">
      <c r="A97" s="70"/>
      <c r="B97" s="78" t="s">
        <v>115</v>
      </c>
      <c r="C97" s="128">
        <v>0</v>
      </c>
      <c r="D97" s="89">
        <v>2</v>
      </c>
      <c r="E97" s="89">
        <v>0</v>
      </c>
      <c r="F97" s="89">
        <v>0</v>
      </c>
      <c r="G97" s="89">
        <v>0</v>
      </c>
      <c r="H97" s="145">
        <v>0</v>
      </c>
      <c r="I97" s="145">
        <v>0</v>
      </c>
      <c r="J97" s="145">
        <v>0</v>
      </c>
      <c r="K97" s="145">
        <v>0</v>
      </c>
      <c r="L97" s="145">
        <v>0</v>
      </c>
      <c r="M97" s="145"/>
      <c r="N97" s="145">
        <v>0</v>
      </c>
      <c r="O97" s="145">
        <v>2928</v>
      </c>
      <c r="P97" s="89">
        <v>5</v>
      </c>
      <c r="Q97" s="145">
        <v>60</v>
      </c>
      <c r="R97" s="89">
        <v>20</v>
      </c>
      <c r="S97" s="145"/>
      <c r="T97" s="145">
        <v>0</v>
      </c>
      <c r="U97" s="145"/>
      <c r="V97" s="145">
        <v>9</v>
      </c>
      <c r="W97" s="145">
        <v>0</v>
      </c>
      <c r="X97" s="89">
        <v>0</v>
      </c>
      <c r="Y97" s="134">
        <v>41.66</v>
      </c>
      <c r="Z97" s="145">
        <v>0</v>
      </c>
      <c r="AA97" s="145">
        <v>0</v>
      </c>
      <c r="AB97" s="145">
        <v>0</v>
      </c>
      <c r="AC97" s="145">
        <v>50</v>
      </c>
      <c r="AD97" s="145">
        <v>0</v>
      </c>
      <c r="AE97" s="145"/>
      <c r="AF97" s="89">
        <v>200</v>
      </c>
      <c r="AG97" s="145">
        <v>150</v>
      </c>
      <c r="AH97" s="145">
        <v>0</v>
      </c>
      <c r="AI97" s="145">
        <v>0</v>
      </c>
      <c r="AJ97" s="89">
        <v>62</v>
      </c>
      <c r="AK97" s="89">
        <v>0</v>
      </c>
      <c r="AL97" s="130">
        <v>278</v>
      </c>
      <c r="AM97" s="145">
        <v>15</v>
      </c>
      <c r="AN97" s="89"/>
      <c r="AO97" s="89">
        <v>0</v>
      </c>
      <c r="AP97" s="145"/>
      <c r="AQ97" s="89">
        <v>0</v>
      </c>
      <c r="AR97" s="89">
        <v>257</v>
      </c>
      <c r="AS97" s="145">
        <v>0</v>
      </c>
      <c r="AT97" s="89">
        <v>60</v>
      </c>
      <c r="AU97" s="145"/>
      <c r="AV97" s="145"/>
      <c r="AW97" s="145">
        <v>0</v>
      </c>
      <c r="AX97" s="145">
        <v>0</v>
      </c>
      <c r="AY97" s="90"/>
      <c r="AZ97" s="90">
        <v>0</v>
      </c>
      <c r="BA97" s="84">
        <v>0</v>
      </c>
      <c r="BB97" s="84">
        <v>45</v>
      </c>
      <c r="BC97" s="131">
        <v>0</v>
      </c>
      <c r="BD97" s="126">
        <v>50</v>
      </c>
      <c r="BE97" s="111"/>
      <c r="BF97" s="160">
        <v>80</v>
      </c>
      <c r="BG97" s="145"/>
      <c r="BH97" s="84">
        <v>0</v>
      </c>
      <c r="BI97" s="84"/>
      <c r="BJ97" s="84"/>
      <c r="BK97" s="89"/>
      <c r="BL97" s="90">
        <v>200</v>
      </c>
      <c r="BM97" s="84">
        <v>0</v>
      </c>
      <c r="BN97" s="95"/>
      <c r="BO97" s="74"/>
      <c r="BP97" s="71"/>
      <c r="BQ97" s="71"/>
      <c r="BR97" s="71"/>
      <c r="BS97" s="71"/>
      <c r="BT97" s="71"/>
      <c r="BU97" s="71"/>
      <c r="BV97" s="71"/>
      <c r="BW97" s="71"/>
      <c r="BX97" s="71"/>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row>
    <row r="98" spans="1:107" ht="16.5" thickBot="1" x14ac:dyDescent="0.3">
      <c r="A98" s="70"/>
      <c r="B98" s="78" t="s">
        <v>118</v>
      </c>
      <c r="C98" s="128">
        <v>0</v>
      </c>
      <c r="D98" s="89">
        <v>2</v>
      </c>
      <c r="E98" s="89">
        <v>0</v>
      </c>
      <c r="F98" s="89">
        <v>0</v>
      </c>
      <c r="G98" s="89">
        <v>0</v>
      </c>
      <c r="H98" s="145">
        <v>50</v>
      </c>
      <c r="I98" s="145">
        <v>0</v>
      </c>
      <c r="J98" s="145">
        <v>0</v>
      </c>
      <c r="K98" s="145">
        <v>50</v>
      </c>
      <c r="L98" s="145">
        <v>0</v>
      </c>
      <c r="M98" s="145">
        <v>90</v>
      </c>
      <c r="N98" s="145">
        <v>0</v>
      </c>
      <c r="O98" s="145">
        <v>2928</v>
      </c>
      <c r="P98" s="89">
        <v>5</v>
      </c>
      <c r="Q98" s="145">
        <v>120</v>
      </c>
      <c r="R98" s="89">
        <v>20</v>
      </c>
      <c r="S98" s="145">
        <v>0</v>
      </c>
      <c r="T98" s="145">
        <v>0</v>
      </c>
      <c r="U98" s="145">
        <v>1</v>
      </c>
      <c r="V98" s="145">
        <v>11</v>
      </c>
      <c r="W98" s="145">
        <v>0</v>
      </c>
      <c r="X98" s="89">
        <v>73</v>
      </c>
      <c r="Y98" s="134">
        <v>41.66</v>
      </c>
      <c r="Z98" s="145">
        <v>0</v>
      </c>
      <c r="AA98" s="145">
        <v>0</v>
      </c>
      <c r="AB98" s="145">
        <v>0</v>
      </c>
      <c r="AC98" s="145">
        <v>50</v>
      </c>
      <c r="AD98" s="145">
        <v>0</v>
      </c>
      <c r="AE98" s="145"/>
      <c r="AF98" s="89"/>
      <c r="AG98" s="145">
        <v>0</v>
      </c>
      <c r="AH98" s="145">
        <v>0</v>
      </c>
      <c r="AI98" s="145">
        <v>0</v>
      </c>
      <c r="AJ98" s="89">
        <v>52</v>
      </c>
      <c r="AK98" s="89">
        <v>50</v>
      </c>
      <c r="AL98" s="130">
        <v>223</v>
      </c>
      <c r="AM98" s="145">
        <v>40</v>
      </c>
      <c r="AN98" s="89"/>
      <c r="AO98" s="89">
        <v>3450</v>
      </c>
      <c r="AP98" s="145"/>
      <c r="AQ98" s="89">
        <v>118</v>
      </c>
      <c r="AR98" s="89">
        <v>257</v>
      </c>
      <c r="AS98" s="145">
        <v>0</v>
      </c>
      <c r="AT98" s="89"/>
      <c r="AU98" s="145">
        <v>1</v>
      </c>
      <c r="AV98" s="145"/>
      <c r="AW98" s="145">
        <v>0</v>
      </c>
      <c r="AX98" s="145">
        <v>0</v>
      </c>
      <c r="AY98" s="90"/>
      <c r="AZ98" s="90">
        <v>0</v>
      </c>
      <c r="BA98" s="84">
        <v>0</v>
      </c>
      <c r="BB98" s="84">
        <v>45</v>
      </c>
      <c r="BC98" s="131">
        <v>0</v>
      </c>
      <c r="BD98" s="126">
        <v>48</v>
      </c>
      <c r="BE98" s="111"/>
      <c r="BF98" s="89">
        <v>80</v>
      </c>
      <c r="BG98" s="145">
        <v>1</v>
      </c>
      <c r="BH98" s="84">
        <v>0</v>
      </c>
      <c r="BI98" s="84"/>
      <c r="BJ98" s="84"/>
      <c r="BK98" s="89"/>
      <c r="BL98" s="84"/>
      <c r="BM98" s="84">
        <v>0</v>
      </c>
      <c r="BN98" s="95"/>
      <c r="BO98" s="75"/>
      <c r="BP98" s="71"/>
      <c r="BQ98" s="71"/>
      <c r="BR98" s="71"/>
      <c r="BS98" s="71"/>
      <c r="BT98" s="71"/>
      <c r="BU98" s="71"/>
      <c r="BV98" s="71"/>
      <c r="BW98" s="71"/>
      <c r="BX98" s="71"/>
      <c r="BY98" s="70"/>
      <c r="BZ98" s="70"/>
      <c r="CA98" s="70"/>
      <c r="CB98" s="70"/>
      <c r="CC98" s="70"/>
      <c r="CD98" s="70"/>
      <c r="CE98" s="70"/>
      <c r="CF98" s="70"/>
      <c r="CG98" s="70"/>
      <c r="CH98" s="70"/>
      <c r="CI98" s="70"/>
      <c r="CJ98" s="70"/>
      <c r="CK98" s="70"/>
      <c r="CL98" s="70"/>
      <c r="CM98" s="70"/>
      <c r="CN98" s="70"/>
      <c r="CO98" s="70"/>
      <c r="CP98" s="70"/>
      <c r="CQ98" s="70"/>
      <c r="CR98" s="70"/>
      <c r="CS98" s="70"/>
      <c r="CT98" s="70"/>
      <c r="CU98" s="70"/>
      <c r="CV98" s="70"/>
      <c r="CW98" s="70"/>
      <c r="CX98" s="70"/>
      <c r="CY98" s="70"/>
      <c r="CZ98" s="70"/>
      <c r="DA98" s="70"/>
      <c r="DB98" s="70"/>
      <c r="DC98" s="70"/>
    </row>
    <row r="99" spans="1:107" ht="16.5" thickBot="1" x14ac:dyDescent="0.3">
      <c r="A99" s="70"/>
      <c r="B99" s="78" t="s">
        <v>119</v>
      </c>
      <c r="C99" s="128">
        <v>0</v>
      </c>
      <c r="D99" s="89">
        <v>2</v>
      </c>
      <c r="E99" s="89">
        <v>0</v>
      </c>
      <c r="F99" s="89">
        <v>0</v>
      </c>
      <c r="G99" s="89">
        <v>0</v>
      </c>
      <c r="H99" s="145">
        <v>0</v>
      </c>
      <c r="I99" s="145">
        <v>0</v>
      </c>
      <c r="J99" s="145">
        <v>0</v>
      </c>
      <c r="K99" s="145">
        <v>0</v>
      </c>
      <c r="L99" s="145">
        <v>0</v>
      </c>
      <c r="M99" s="145"/>
      <c r="N99" s="145">
        <v>0</v>
      </c>
      <c r="O99" s="145">
        <v>2928</v>
      </c>
      <c r="P99" s="89">
        <v>5</v>
      </c>
      <c r="Q99" s="145">
        <v>60</v>
      </c>
      <c r="R99" s="89">
        <v>20</v>
      </c>
      <c r="S99" s="145"/>
      <c r="T99" s="145">
        <v>0</v>
      </c>
      <c r="U99" s="145"/>
      <c r="V99" s="145">
        <v>12</v>
      </c>
      <c r="W99" s="145">
        <v>0</v>
      </c>
      <c r="X99" s="89">
        <v>0</v>
      </c>
      <c r="Y99" s="134">
        <v>41.66</v>
      </c>
      <c r="Z99" s="145">
        <v>0</v>
      </c>
      <c r="AA99" s="145">
        <v>0</v>
      </c>
      <c r="AB99" s="145">
        <v>0</v>
      </c>
      <c r="AC99" s="145">
        <v>50</v>
      </c>
      <c r="AD99" s="145">
        <v>0</v>
      </c>
      <c r="AE99" s="145"/>
      <c r="AF99" s="89"/>
      <c r="AG99" s="145">
        <v>0</v>
      </c>
      <c r="AH99" s="145">
        <v>0</v>
      </c>
      <c r="AI99" s="145">
        <v>0</v>
      </c>
      <c r="AJ99" s="89">
        <v>48</v>
      </c>
      <c r="AK99" s="89">
        <v>0</v>
      </c>
      <c r="AL99" s="130">
        <v>223</v>
      </c>
      <c r="AM99" s="145">
        <v>20</v>
      </c>
      <c r="AN99" s="89">
        <v>300</v>
      </c>
      <c r="AO99" s="89">
        <v>1300</v>
      </c>
      <c r="AP99" s="145">
        <v>281</v>
      </c>
      <c r="AQ99" s="89"/>
      <c r="AR99" s="89">
        <v>257</v>
      </c>
      <c r="AS99" s="145">
        <v>0</v>
      </c>
      <c r="AT99" s="89">
        <v>61.11</v>
      </c>
      <c r="AU99" s="145"/>
      <c r="AV99" s="145">
        <v>10</v>
      </c>
      <c r="AW99" s="145">
        <v>0</v>
      </c>
      <c r="AX99" s="145">
        <v>0</v>
      </c>
      <c r="AY99" s="90"/>
      <c r="AZ99" s="90">
        <v>0</v>
      </c>
      <c r="BA99" s="90">
        <v>59.983499999999999</v>
      </c>
      <c r="BB99" s="84">
        <v>45</v>
      </c>
      <c r="BC99" s="131">
        <v>0</v>
      </c>
      <c r="BD99" s="126">
        <v>42</v>
      </c>
      <c r="BE99" s="111"/>
      <c r="BF99" s="160">
        <v>80</v>
      </c>
      <c r="BG99" s="145"/>
      <c r="BH99" s="84">
        <v>0</v>
      </c>
      <c r="BI99" s="84"/>
      <c r="BJ99" s="84"/>
      <c r="BK99" s="89"/>
      <c r="BL99" s="84"/>
      <c r="BM99" s="84">
        <v>0</v>
      </c>
      <c r="BN99" s="95"/>
      <c r="BO99" s="75"/>
      <c r="BP99" s="71"/>
      <c r="BQ99" s="71"/>
      <c r="BR99" s="71"/>
      <c r="BS99" s="71"/>
      <c r="BT99" s="71"/>
      <c r="BU99" s="71"/>
      <c r="BV99" s="71"/>
      <c r="BW99" s="71"/>
      <c r="BX99" s="71"/>
      <c r="BY99" s="70"/>
      <c r="BZ99" s="70"/>
      <c r="CA99" s="70"/>
      <c r="CB99" s="70"/>
      <c r="CC99" s="70"/>
      <c r="CD99" s="70"/>
      <c r="CE99" s="70"/>
      <c r="CF99" s="70"/>
      <c r="CG99" s="70"/>
      <c r="CH99" s="70"/>
      <c r="CI99" s="70"/>
      <c r="CJ99" s="70"/>
      <c r="CK99" s="70"/>
      <c r="CL99" s="70"/>
      <c r="CM99" s="70"/>
      <c r="CN99" s="70"/>
      <c r="CO99" s="70"/>
      <c r="CP99" s="70"/>
      <c r="CQ99" s="70"/>
      <c r="CR99" s="70"/>
      <c r="CS99" s="70"/>
      <c r="CT99" s="70"/>
      <c r="CU99" s="70"/>
      <c r="CV99" s="70"/>
      <c r="CW99" s="70"/>
      <c r="CX99" s="70"/>
      <c r="CY99" s="70"/>
      <c r="CZ99" s="70"/>
      <c r="DA99" s="70"/>
      <c r="DB99" s="70"/>
      <c r="DC99" s="70"/>
    </row>
    <row r="100" spans="1:107" ht="16.5" thickBot="1" x14ac:dyDescent="0.3">
      <c r="A100" s="70"/>
      <c r="B100" s="78" t="s">
        <v>121</v>
      </c>
      <c r="C100" s="128">
        <v>0</v>
      </c>
      <c r="D100" s="89">
        <v>2</v>
      </c>
      <c r="E100" s="89">
        <v>0</v>
      </c>
      <c r="F100" s="89">
        <v>0</v>
      </c>
      <c r="G100" s="89">
        <v>0</v>
      </c>
      <c r="H100" s="145">
        <v>50</v>
      </c>
      <c r="I100" s="145">
        <v>0</v>
      </c>
      <c r="J100" s="145">
        <v>0</v>
      </c>
      <c r="K100" s="145">
        <v>50</v>
      </c>
      <c r="L100" s="145">
        <v>0</v>
      </c>
      <c r="M100" s="145"/>
      <c r="N100" s="145">
        <v>0</v>
      </c>
      <c r="O100" s="145">
        <v>2929</v>
      </c>
      <c r="P100" s="89">
        <v>5</v>
      </c>
      <c r="Q100" s="145">
        <v>40</v>
      </c>
      <c r="R100" s="89">
        <v>20</v>
      </c>
      <c r="S100" s="145"/>
      <c r="T100" s="145">
        <v>0</v>
      </c>
      <c r="U100" s="145"/>
      <c r="V100" s="145">
        <v>9</v>
      </c>
      <c r="W100" s="145">
        <v>0</v>
      </c>
      <c r="X100" s="89">
        <v>0</v>
      </c>
      <c r="Y100" s="134">
        <v>41.66</v>
      </c>
      <c r="Z100" s="145">
        <v>0</v>
      </c>
      <c r="AA100" s="145">
        <v>0</v>
      </c>
      <c r="AB100" s="145">
        <v>0</v>
      </c>
      <c r="AC100" s="145">
        <v>50</v>
      </c>
      <c r="AD100" s="145">
        <v>0</v>
      </c>
      <c r="AE100" s="145">
        <v>80</v>
      </c>
      <c r="AF100" s="89"/>
      <c r="AG100" s="145">
        <v>130</v>
      </c>
      <c r="AH100" s="145">
        <v>0</v>
      </c>
      <c r="AI100" s="145">
        <v>0</v>
      </c>
      <c r="AJ100" s="89">
        <v>52</v>
      </c>
      <c r="AK100" s="89">
        <v>0</v>
      </c>
      <c r="AL100" s="130">
        <v>195</v>
      </c>
      <c r="AM100" s="145">
        <v>40</v>
      </c>
      <c r="AN100" s="89"/>
      <c r="AO100" s="89">
        <v>4300</v>
      </c>
      <c r="AP100" s="145"/>
      <c r="AQ100" s="89">
        <v>118</v>
      </c>
      <c r="AR100" s="89">
        <v>257</v>
      </c>
      <c r="AS100" s="145">
        <v>0</v>
      </c>
      <c r="AT100" s="89"/>
      <c r="AU100" s="145"/>
      <c r="AV100" s="145">
        <v>15</v>
      </c>
      <c r="AW100" s="145">
        <v>0</v>
      </c>
      <c r="AX100" s="145">
        <v>0</v>
      </c>
      <c r="AY100" s="90"/>
      <c r="AZ100" s="90">
        <v>124.97</v>
      </c>
      <c r="BA100" s="84">
        <v>0</v>
      </c>
      <c r="BB100" s="84">
        <v>45</v>
      </c>
      <c r="BC100" s="131">
        <v>0</v>
      </c>
      <c r="BD100" s="126">
        <v>53</v>
      </c>
      <c r="BE100" s="111"/>
      <c r="BF100" s="89">
        <v>80</v>
      </c>
      <c r="BG100" s="145"/>
      <c r="BH100" s="84">
        <v>0</v>
      </c>
      <c r="BI100" s="84"/>
      <c r="BJ100" s="84"/>
      <c r="BK100" s="89"/>
      <c r="BL100" s="84"/>
      <c r="BM100" s="84">
        <v>0</v>
      </c>
      <c r="BN100" s="95"/>
      <c r="BO100" s="75"/>
      <c r="BP100" s="71"/>
      <c r="BQ100" s="71"/>
      <c r="BR100" s="71"/>
      <c r="BS100" s="71"/>
      <c r="BT100" s="71"/>
      <c r="BU100" s="71"/>
      <c r="BV100" s="71"/>
      <c r="BW100" s="71"/>
      <c r="BX100" s="71"/>
      <c r="BY100" s="70"/>
      <c r="BZ100" s="70"/>
      <c r="CA100" s="70"/>
      <c r="CB100" s="70"/>
      <c r="CC100" s="70"/>
      <c r="CD100" s="70"/>
      <c r="CE100" s="70"/>
      <c r="CF100" s="70"/>
      <c r="CG100" s="70"/>
      <c r="CH100" s="70"/>
      <c r="CI100" s="70"/>
      <c r="CJ100" s="70"/>
      <c r="CK100" s="70"/>
      <c r="CL100" s="70"/>
      <c r="CM100" s="70"/>
      <c r="CN100" s="70"/>
      <c r="CO100" s="70"/>
      <c r="CP100" s="70"/>
      <c r="CQ100" s="70"/>
      <c r="CR100" s="70"/>
      <c r="CS100" s="70"/>
      <c r="CT100" s="70"/>
      <c r="CU100" s="70"/>
      <c r="CV100" s="70"/>
      <c r="CW100" s="70"/>
      <c r="CX100" s="70"/>
      <c r="CY100" s="70"/>
      <c r="CZ100" s="70"/>
      <c r="DA100" s="70"/>
      <c r="DB100" s="70"/>
      <c r="DC100" s="70"/>
    </row>
    <row r="101" spans="1:107" ht="16.5" thickBot="1" x14ac:dyDescent="0.3">
      <c r="A101" s="70"/>
      <c r="B101" s="78" t="s">
        <v>122</v>
      </c>
      <c r="C101" s="128">
        <v>0</v>
      </c>
      <c r="D101" s="89">
        <v>2</v>
      </c>
      <c r="E101" s="89">
        <v>0</v>
      </c>
      <c r="F101" s="89">
        <v>0</v>
      </c>
      <c r="G101" s="89">
        <v>0</v>
      </c>
      <c r="H101" s="155">
        <v>0</v>
      </c>
      <c r="I101" s="145">
        <v>0</v>
      </c>
      <c r="J101" s="145">
        <v>0</v>
      </c>
      <c r="K101" s="155">
        <v>0</v>
      </c>
      <c r="L101" s="145">
        <v>0</v>
      </c>
      <c r="M101" s="155"/>
      <c r="N101" s="145">
        <v>0</v>
      </c>
      <c r="O101" s="145">
        <v>2928</v>
      </c>
      <c r="P101" s="152">
        <v>5</v>
      </c>
      <c r="Q101" s="155">
        <v>40</v>
      </c>
      <c r="R101" s="152">
        <v>20</v>
      </c>
      <c r="S101" s="155"/>
      <c r="T101" s="145">
        <v>0</v>
      </c>
      <c r="U101" s="155"/>
      <c r="V101" s="155">
        <v>14</v>
      </c>
      <c r="W101" s="145">
        <v>0</v>
      </c>
      <c r="X101" s="152">
        <v>0</v>
      </c>
      <c r="Y101" s="134">
        <v>41.66</v>
      </c>
      <c r="Z101" s="145">
        <v>0</v>
      </c>
      <c r="AA101" s="145">
        <v>0</v>
      </c>
      <c r="AB101" s="145">
        <v>0</v>
      </c>
      <c r="AC101" s="145">
        <v>50</v>
      </c>
      <c r="AD101" s="145">
        <v>0</v>
      </c>
      <c r="AE101" s="155"/>
      <c r="AF101" s="152"/>
      <c r="AG101" s="155">
        <v>120</v>
      </c>
      <c r="AH101" s="145">
        <v>0</v>
      </c>
      <c r="AI101" s="145">
        <v>0</v>
      </c>
      <c r="AJ101" s="152">
        <v>52</v>
      </c>
      <c r="AK101" s="152">
        <v>0</v>
      </c>
      <c r="AL101" s="130">
        <v>223</v>
      </c>
      <c r="AM101" s="155">
        <v>15</v>
      </c>
      <c r="AN101" s="152"/>
      <c r="AO101" s="152">
        <v>0</v>
      </c>
      <c r="AP101" s="155"/>
      <c r="AQ101" s="152">
        <v>0</v>
      </c>
      <c r="AR101" s="152">
        <v>257</v>
      </c>
      <c r="AS101" s="155">
        <v>80</v>
      </c>
      <c r="AT101" s="152">
        <v>0</v>
      </c>
      <c r="AU101" s="155"/>
      <c r="AV101" s="155">
        <v>15</v>
      </c>
      <c r="AW101" s="145">
        <v>0</v>
      </c>
      <c r="AX101" s="145">
        <v>0</v>
      </c>
      <c r="AY101" s="90">
        <v>81.400000000000006</v>
      </c>
      <c r="AZ101" s="90">
        <v>0</v>
      </c>
      <c r="BA101" s="84">
        <v>0</v>
      </c>
      <c r="BB101" s="97">
        <v>45</v>
      </c>
      <c r="BC101" s="131">
        <v>0</v>
      </c>
      <c r="BD101" s="132">
        <v>50</v>
      </c>
      <c r="BE101" s="114"/>
      <c r="BF101" s="160">
        <v>80</v>
      </c>
      <c r="BG101" s="155"/>
      <c r="BH101" s="84">
        <v>0</v>
      </c>
      <c r="BI101" s="84"/>
      <c r="BJ101" s="97">
        <v>60</v>
      </c>
      <c r="BK101" s="152"/>
      <c r="BL101" s="84"/>
      <c r="BM101" s="84">
        <v>0</v>
      </c>
      <c r="BN101" s="95"/>
      <c r="BO101" s="75"/>
      <c r="BP101" s="71"/>
      <c r="BQ101" s="71"/>
      <c r="BR101" s="71"/>
      <c r="BS101" s="71"/>
      <c r="BT101" s="71"/>
      <c r="BU101" s="71"/>
      <c r="BV101" s="71"/>
      <c r="BW101" s="71"/>
      <c r="BX101" s="71"/>
      <c r="BY101" s="70"/>
      <c r="BZ101" s="70"/>
      <c r="CA101" s="70"/>
      <c r="CB101" s="70"/>
      <c r="CC101" s="70"/>
      <c r="CD101" s="70"/>
      <c r="CE101" s="70"/>
      <c r="CF101" s="70"/>
      <c r="CG101" s="70"/>
      <c r="CH101" s="70"/>
      <c r="CI101" s="70"/>
      <c r="CJ101" s="70"/>
      <c r="CK101" s="70"/>
      <c r="CL101" s="70"/>
      <c r="CM101" s="70"/>
      <c r="CN101" s="70"/>
      <c r="CO101" s="70"/>
      <c r="CP101" s="70"/>
      <c r="CQ101" s="70"/>
      <c r="CR101" s="70"/>
      <c r="CS101" s="70"/>
      <c r="CT101" s="70"/>
      <c r="CU101" s="70"/>
      <c r="CV101" s="70"/>
      <c r="CW101" s="70"/>
      <c r="CX101" s="70"/>
      <c r="CY101" s="70"/>
      <c r="CZ101" s="70"/>
      <c r="DA101" s="70"/>
      <c r="DB101" s="70"/>
      <c r="DC101" s="70"/>
    </row>
    <row r="102" spans="1:107" ht="16.5" thickBot="1" x14ac:dyDescent="0.3">
      <c r="A102" s="70"/>
      <c r="B102" s="78" t="s">
        <v>124</v>
      </c>
      <c r="C102" s="128">
        <v>0</v>
      </c>
      <c r="D102" s="89">
        <v>2</v>
      </c>
      <c r="E102" s="89">
        <v>0</v>
      </c>
      <c r="F102" s="89">
        <v>0</v>
      </c>
      <c r="G102" s="89">
        <v>0</v>
      </c>
      <c r="H102" s="145"/>
      <c r="I102" s="145">
        <v>0</v>
      </c>
      <c r="J102" s="145">
        <v>0</v>
      </c>
      <c r="K102" s="145">
        <v>50</v>
      </c>
      <c r="L102" s="145">
        <v>0</v>
      </c>
      <c r="M102" s="145"/>
      <c r="N102" s="145">
        <v>0</v>
      </c>
      <c r="O102" s="145">
        <v>2928</v>
      </c>
      <c r="P102" s="89">
        <v>5</v>
      </c>
      <c r="Q102" s="145">
        <v>100</v>
      </c>
      <c r="R102" s="89">
        <v>20</v>
      </c>
      <c r="S102" s="145">
        <v>1000</v>
      </c>
      <c r="T102" s="145">
        <v>0</v>
      </c>
      <c r="U102" s="145"/>
      <c r="V102" s="145">
        <v>12</v>
      </c>
      <c r="W102" s="145">
        <v>0</v>
      </c>
      <c r="X102" s="89">
        <v>65</v>
      </c>
      <c r="Y102" s="134">
        <v>41.66</v>
      </c>
      <c r="Z102" s="145">
        <v>0</v>
      </c>
      <c r="AA102" s="145">
        <v>0</v>
      </c>
      <c r="AB102" s="145">
        <v>0</v>
      </c>
      <c r="AC102" s="145">
        <v>50</v>
      </c>
      <c r="AD102" s="145">
        <v>0</v>
      </c>
      <c r="AE102" s="145"/>
      <c r="AF102" s="89"/>
      <c r="AG102" s="145">
        <v>450</v>
      </c>
      <c r="AH102" s="145">
        <v>0</v>
      </c>
      <c r="AI102" s="145">
        <v>0</v>
      </c>
      <c r="AJ102" s="89">
        <v>54</v>
      </c>
      <c r="AK102" s="89">
        <v>50</v>
      </c>
      <c r="AL102" s="130">
        <v>195</v>
      </c>
      <c r="AM102" s="145">
        <v>15</v>
      </c>
      <c r="AN102" s="89"/>
      <c r="AO102" s="89">
        <v>2597.21</v>
      </c>
      <c r="AP102" s="145"/>
      <c r="AQ102" s="89">
        <v>0</v>
      </c>
      <c r="AR102" s="152">
        <v>240</v>
      </c>
      <c r="AS102" s="145">
        <v>0</v>
      </c>
      <c r="AT102" s="89"/>
      <c r="AU102" s="145"/>
      <c r="AV102" s="145">
        <v>10</v>
      </c>
      <c r="AW102" s="145">
        <v>0</v>
      </c>
      <c r="AX102" s="145">
        <v>0</v>
      </c>
      <c r="AY102" s="90">
        <v>200</v>
      </c>
      <c r="AZ102" s="90">
        <v>0</v>
      </c>
      <c r="BA102" s="84">
        <v>0</v>
      </c>
      <c r="BB102" s="84">
        <v>45</v>
      </c>
      <c r="BC102" s="131">
        <v>0</v>
      </c>
      <c r="BD102" s="126">
        <v>49</v>
      </c>
      <c r="BE102" s="111"/>
      <c r="BF102" s="89">
        <v>80</v>
      </c>
      <c r="BG102" s="145"/>
      <c r="BH102" s="84">
        <v>0</v>
      </c>
      <c r="BI102" s="90">
        <v>673.55</v>
      </c>
      <c r="BJ102" s="84"/>
      <c r="BK102" s="89"/>
      <c r="BL102" s="84"/>
      <c r="BM102" s="84">
        <v>0</v>
      </c>
      <c r="BN102" s="95"/>
      <c r="BO102" s="75"/>
      <c r="BP102" s="71"/>
      <c r="BQ102" s="71"/>
      <c r="BR102" s="71"/>
      <c r="BS102" s="71"/>
      <c r="BT102" s="71"/>
      <c r="BU102" s="71"/>
      <c r="BV102" s="71"/>
      <c r="BW102" s="71"/>
      <c r="BX102" s="71"/>
      <c r="BY102" s="70"/>
      <c r="BZ102" s="70"/>
      <c r="CA102" s="70"/>
      <c r="CB102" s="70"/>
      <c r="CC102" s="70"/>
      <c r="CD102" s="70"/>
      <c r="CE102" s="70"/>
      <c r="CF102" s="70"/>
      <c r="CG102" s="70"/>
      <c r="CH102" s="70"/>
      <c r="CI102" s="70"/>
      <c r="CJ102" s="70"/>
      <c r="CK102" s="70"/>
      <c r="CL102" s="70"/>
      <c r="CM102" s="70"/>
      <c r="CN102" s="70"/>
      <c r="CO102" s="70"/>
      <c r="CP102" s="70"/>
      <c r="CQ102" s="70"/>
      <c r="CR102" s="70"/>
      <c r="CS102" s="70"/>
      <c r="CT102" s="70"/>
      <c r="CU102" s="70"/>
      <c r="CV102" s="70"/>
      <c r="CW102" s="70"/>
      <c r="CX102" s="70"/>
      <c r="CY102" s="70"/>
      <c r="CZ102" s="70"/>
      <c r="DA102" s="70"/>
      <c r="DB102" s="70"/>
      <c r="DC102" s="70"/>
    </row>
    <row r="103" spans="1:107" ht="16.5" thickBot="1" x14ac:dyDescent="0.3">
      <c r="A103" s="70"/>
      <c r="B103" s="78" t="s">
        <v>125</v>
      </c>
      <c r="C103" s="128">
        <v>0</v>
      </c>
      <c r="D103" s="89">
        <v>2</v>
      </c>
      <c r="E103" s="89">
        <v>0</v>
      </c>
      <c r="F103" s="89">
        <v>0</v>
      </c>
      <c r="G103" s="89">
        <v>0</v>
      </c>
      <c r="H103" s="145">
        <v>50</v>
      </c>
      <c r="I103" s="145">
        <v>0</v>
      </c>
      <c r="J103" s="145">
        <v>0</v>
      </c>
      <c r="K103" s="145">
        <v>0</v>
      </c>
      <c r="L103" s="145">
        <v>0</v>
      </c>
      <c r="M103" s="145"/>
      <c r="N103" s="145">
        <v>0</v>
      </c>
      <c r="O103" s="145">
        <v>2928</v>
      </c>
      <c r="P103" s="89">
        <v>5</v>
      </c>
      <c r="Q103" s="145">
        <v>40</v>
      </c>
      <c r="R103" s="89">
        <v>20</v>
      </c>
      <c r="S103" s="145"/>
      <c r="T103" s="145">
        <v>0</v>
      </c>
      <c r="U103" s="145"/>
      <c r="V103" s="145">
        <v>14</v>
      </c>
      <c r="W103" s="145">
        <v>0</v>
      </c>
      <c r="X103" s="89">
        <v>0</v>
      </c>
      <c r="Y103" s="134">
        <v>41.66</v>
      </c>
      <c r="Z103" s="145">
        <v>0</v>
      </c>
      <c r="AA103" s="145">
        <v>0</v>
      </c>
      <c r="AB103" s="145">
        <v>0</v>
      </c>
      <c r="AC103" s="145">
        <v>50</v>
      </c>
      <c r="AD103" s="145">
        <v>0</v>
      </c>
      <c r="AE103" s="145"/>
      <c r="AF103" s="89"/>
      <c r="AG103" s="145">
        <v>0</v>
      </c>
      <c r="AH103" s="145">
        <v>0</v>
      </c>
      <c r="AI103" s="145">
        <v>0</v>
      </c>
      <c r="AJ103" s="89">
        <v>52</v>
      </c>
      <c r="AK103" s="89">
        <v>0</v>
      </c>
      <c r="AL103" s="130">
        <v>111</v>
      </c>
      <c r="AM103" s="145">
        <v>15</v>
      </c>
      <c r="AN103" s="89"/>
      <c r="AO103" s="89">
        <v>259.58999999999997</v>
      </c>
      <c r="AP103" s="145"/>
      <c r="AQ103" s="89">
        <v>0</v>
      </c>
      <c r="AR103" s="89">
        <v>277</v>
      </c>
      <c r="AS103" s="145">
        <v>0</v>
      </c>
      <c r="AT103" s="89"/>
      <c r="AU103" s="145"/>
      <c r="AV103" s="145">
        <v>15</v>
      </c>
      <c r="AW103" s="145">
        <v>0</v>
      </c>
      <c r="AX103" s="145">
        <v>0</v>
      </c>
      <c r="AY103" s="90">
        <v>112</v>
      </c>
      <c r="AZ103" s="90">
        <v>0</v>
      </c>
      <c r="BA103" s="84">
        <v>0</v>
      </c>
      <c r="BB103" s="84">
        <v>45</v>
      </c>
      <c r="BC103" s="131">
        <v>0</v>
      </c>
      <c r="BD103" s="126">
        <v>49</v>
      </c>
      <c r="BE103" s="111"/>
      <c r="BF103" s="160">
        <v>80</v>
      </c>
      <c r="BG103" s="145"/>
      <c r="BH103" s="84">
        <v>0</v>
      </c>
      <c r="BI103" s="84"/>
      <c r="BJ103" s="84"/>
      <c r="BK103" s="89"/>
      <c r="BL103" s="84"/>
      <c r="BM103" s="84">
        <v>0</v>
      </c>
      <c r="BN103" s="95"/>
      <c r="BO103" s="75"/>
      <c r="BP103" s="71"/>
      <c r="BQ103" s="71"/>
      <c r="BR103" s="71"/>
      <c r="BS103" s="71"/>
      <c r="BT103" s="71"/>
      <c r="BU103" s="71"/>
      <c r="BV103" s="71"/>
      <c r="BW103" s="71"/>
      <c r="BX103" s="71"/>
      <c r="BY103" s="70"/>
      <c r="BZ103" s="70"/>
      <c r="CA103" s="70"/>
      <c r="CB103" s="70"/>
      <c r="CC103" s="70"/>
      <c r="CD103" s="70"/>
      <c r="CE103" s="70"/>
      <c r="CF103" s="70"/>
      <c r="CG103" s="70"/>
      <c r="CH103" s="70"/>
      <c r="CI103" s="70"/>
      <c r="CJ103" s="70"/>
      <c r="CK103" s="70"/>
      <c r="CL103" s="70"/>
      <c r="CM103" s="70"/>
      <c r="CN103" s="70"/>
      <c r="CO103" s="70"/>
      <c r="CP103" s="70"/>
      <c r="CQ103" s="70"/>
      <c r="CR103" s="70"/>
      <c r="CS103" s="70"/>
      <c r="CT103" s="70"/>
      <c r="CU103" s="70"/>
      <c r="CV103" s="70"/>
      <c r="CW103" s="70"/>
      <c r="CX103" s="70"/>
      <c r="CY103" s="70"/>
      <c r="CZ103" s="70"/>
      <c r="DA103" s="70"/>
      <c r="DB103" s="70"/>
      <c r="DC103" s="70"/>
    </row>
    <row r="104" spans="1:107" ht="16.5" thickBot="1" x14ac:dyDescent="0.3">
      <c r="A104" s="70"/>
      <c r="B104" s="78" t="s">
        <v>127</v>
      </c>
      <c r="C104" s="128">
        <v>0</v>
      </c>
      <c r="D104" s="89">
        <v>2</v>
      </c>
      <c r="E104" s="89">
        <v>0</v>
      </c>
      <c r="F104" s="89">
        <v>0</v>
      </c>
      <c r="G104" s="89">
        <v>0</v>
      </c>
      <c r="H104" s="145"/>
      <c r="I104" s="145">
        <v>0</v>
      </c>
      <c r="J104" s="145">
        <v>0</v>
      </c>
      <c r="K104" s="145">
        <v>50</v>
      </c>
      <c r="L104" s="145">
        <v>0</v>
      </c>
      <c r="M104" s="145"/>
      <c r="N104" s="145">
        <v>0</v>
      </c>
      <c r="O104" s="145">
        <v>2928</v>
      </c>
      <c r="P104" s="89">
        <v>5</v>
      </c>
      <c r="Q104" s="145">
        <v>40</v>
      </c>
      <c r="R104" s="89">
        <v>20</v>
      </c>
      <c r="S104" s="145"/>
      <c r="T104" s="145">
        <v>0</v>
      </c>
      <c r="U104" s="145"/>
      <c r="V104" s="145">
        <v>15</v>
      </c>
      <c r="W104" s="145">
        <v>0</v>
      </c>
      <c r="X104" s="89">
        <v>0</v>
      </c>
      <c r="Y104" s="134">
        <v>41.66</v>
      </c>
      <c r="Z104" s="145">
        <v>0</v>
      </c>
      <c r="AA104" s="145">
        <v>0</v>
      </c>
      <c r="AB104" s="145">
        <v>0</v>
      </c>
      <c r="AC104" s="145">
        <v>50</v>
      </c>
      <c r="AD104" s="145">
        <v>0</v>
      </c>
      <c r="AE104" s="145"/>
      <c r="AF104" s="89">
        <v>200</v>
      </c>
      <c r="AG104" s="145">
        <v>0</v>
      </c>
      <c r="AH104" s="145">
        <v>0</v>
      </c>
      <c r="AI104" s="145">
        <v>0</v>
      </c>
      <c r="AJ104" s="89">
        <v>52</v>
      </c>
      <c r="AK104" s="89">
        <v>0</v>
      </c>
      <c r="AL104" s="130">
        <v>0</v>
      </c>
      <c r="AM104" s="145">
        <v>15</v>
      </c>
      <c r="AN104" s="89">
        <v>200</v>
      </c>
      <c r="AO104" s="89">
        <v>1296.98</v>
      </c>
      <c r="AP104" s="145"/>
      <c r="AQ104" s="89">
        <v>118</v>
      </c>
      <c r="AR104" s="89">
        <v>280</v>
      </c>
      <c r="AS104" s="145">
        <v>0</v>
      </c>
      <c r="AT104" s="89">
        <v>59</v>
      </c>
      <c r="AU104" s="145"/>
      <c r="AV104" s="145">
        <v>5</v>
      </c>
      <c r="AW104" s="145">
        <v>0</v>
      </c>
      <c r="AX104" s="145">
        <v>0</v>
      </c>
      <c r="AY104" s="90"/>
      <c r="AZ104" s="90">
        <v>0</v>
      </c>
      <c r="BA104" s="84"/>
      <c r="BB104" s="84">
        <v>45</v>
      </c>
      <c r="BC104" s="131">
        <v>200</v>
      </c>
      <c r="BD104" s="126">
        <v>51</v>
      </c>
      <c r="BE104" s="111">
        <v>500</v>
      </c>
      <c r="BF104" s="89">
        <v>80</v>
      </c>
      <c r="BG104" s="145"/>
      <c r="BH104" s="84">
        <v>0</v>
      </c>
      <c r="BI104" s="84"/>
      <c r="BJ104" s="84"/>
      <c r="BK104" s="89"/>
      <c r="BL104" s="84"/>
      <c r="BM104" s="84">
        <v>0</v>
      </c>
      <c r="BN104" s="95"/>
      <c r="BO104" s="75"/>
      <c r="BP104" s="71"/>
      <c r="BQ104" s="71"/>
      <c r="BR104" s="71"/>
      <c r="BS104" s="71"/>
      <c r="BT104" s="71"/>
      <c r="BU104" s="71"/>
      <c r="BV104" s="71"/>
      <c r="BW104" s="71"/>
      <c r="BX104" s="71"/>
      <c r="BY104" s="70"/>
      <c r="BZ104" s="70"/>
      <c r="CA104" s="70"/>
      <c r="CB104" s="70"/>
      <c r="CC104" s="70"/>
      <c r="CD104" s="70"/>
      <c r="CE104" s="70"/>
      <c r="CF104" s="70"/>
      <c r="CG104" s="70"/>
      <c r="CH104" s="70"/>
      <c r="CI104" s="70"/>
      <c r="CJ104" s="70"/>
      <c r="CK104" s="70"/>
      <c r="CL104" s="70"/>
      <c r="CM104" s="70"/>
      <c r="CN104" s="70"/>
      <c r="CO104" s="70"/>
      <c r="CP104" s="70"/>
      <c r="CQ104" s="70"/>
      <c r="CR104" s="70"/>
      <c r="CS104" s="70"/>
      <c r="CT104" s="70"/>
      <c r="CU104" s="70"/>
      <c r="CV104" s="70"/>
      <c r="CW104" s="70"/>
      <c r="CX104" s="70"/>
      <c r="CY104" s="70"/>
      <c r="CZ104" s="70"/>
      <c r="DA104" s="70"/>
      <c r="DB104" s="70"/>
      <c r="DC104" s="70"/>
    </row>
    <row r="105" spans="1:107" ht="16.5" thickBot="1" x14ac:dyDescent="0.3">
      <c r="A105" s="70"/>
      <c r="B105" s="78" t="s">
        <v>128</v>
      </c>
      <c r="C105" s="128">
        <v>0</v>
      </c>
      <c r="D105" s="89">
        <v>2</v>
      </c>
      <c r="E105" s="89">
        <v>0</v>
      </c>
      <c r="F105" s="89">
        <v>0</v>
      </c>
      <c r="G105" s="89">
        <v>0</v>
      </c>
      <c r="H105" s="163">
        <v>0</v>
      </c>
      <c r="I105" s="145">
        <v>0</v>
      </c>
      <c r="J105" s="145">
        <v>0</v>
      </c>
      <c r="K105" s="163">
        <v>0</v>
      </c>
      <c r="L105" s="145">
        <v>0</v>
      </c>
      <c r="M105" s="163"/>
      <c r="N105" s="145">
        <v>0</v>
      </c>
      <c r="O105" s="145">
        <v>2928</v>
      </c>
      <c r="P105" s="160">
        <v>5</v>
      </c>
      <c r="Q105" s="163">
        <v>40</v>
      </c>
      <c r="R105" s="160">
        <v>20</v>
      </c>
      <c r="S105" s="163"/>
      <c r="T105" s="145">
        <v>0</v>
      </c>
      <c r="U105" s="163"/>
      <c r="V105" s="163">
        <v>14</v>
      </c>
      <c r="W105" s="145">
        <v>0</v>
      </c>
      <c r="X105" s="160">
        <v>90</v>
      </c>
      <c r="Y105" s="134">
        <v>41.66</v>
      </c>
      <c r="Z105" s="145">
        <v>0</v>
      </c>
      <c r="AA105" s="145">
        <v>0</v>
      </c>
      <c r="AB105" s="145">
        <v>0</v>
      </c>
      <c r="AC105" s="145">
        <v>50</v>
      </c>
      <c r="AD105" s="145">
        <v>0</v>
      </c>
      <c r="AE105" s="163"/>
      <c r="AF105" s="160">
        <v>800</v>
      </c>
      <c r="AG105" s="163">
        <v>0</v>
      </c>
      <c r="AH105" s="145">
        <v>0</v>
      </c>
      <c r="AI105" s="145">
        <v>0</v>
      </c>
      <c r="AJ105" s="160">
        <v>54</v>
      </c>
      <c r="AK105" s="160">
        <v>0</v>
      </c>
      <c r="AL105" s="130">
        <v>55</v>
      </c>
      <c r="AM105" s="163">
        <v>30</v>
      </c>
      <c r="AN105" s="160"/>
      <c r="AO105" s="160">
        <v>2415.35</v>
      </c>
      <c r="AP105" s="163"/>
      <c r="AQ105" s="160">
        <v>0</v>
      </c>
      <c r="AR105" s="89">
        <v>231</v>
      </c>
      <c r="AS105" s="163">
        <v>0</v>
      </c>
      <c r="AT105" s="160"/>
      <c r="AU105" s="163"/>
      <c r="AV105" s="163">
        <v>28</v>
      </c>
      <c r="AW105" s="145">
        <v>0</v>
      </c>
      <c r="AX105" s="145">
        <v>0</v>
      </c>
      <c r="AY105" s="90">
        <v>200</v>
      </c>
      <c r="AZ105" s="90">
        <v>120</v>
      </c>
      <c r="BA105" s="84"/>
      <c r="BB105" s="84">
        <v>45</v>
      </c>
      <c r="BC105" s="131">
        <v>200</v>
      </c>
      <c r="BD105" s="126">
        <v>49</v>
      </c>
      <c r="BE105" s="111"/>
      <c r="BF105" s="160">
        <v>80</v>
      </c>
      <c r="BG105" s="163"/>
      <c r="BH105" s="84">
        <v>0</v>
      </c>
      <c r="BI105" s="84"/>
      <c r="BJ105" s="84"/>
      <c r="BK105" s="160"/>
      <c r="BL105" s="84"/>
      <c r="BM105" s="84">
        <v>0</v>
      </c>
      <c r="BN105" s="95"/>
      <c r="BO105" s="75"/>
      <c r="BP105" s="71"/>
      <c r="BQ105" s="71"/>
      <c r="BR105" s="71"/>
      <c r="BS105" s="71"/>
      <c r="BT105" s="71"/>
      <c r="BU105" s="71"/>
      <c r="BV105" s="71"/>
      <c r="BW105" s="71"/>
      <c r="BX105" s="71"/>
      <c r="BY105" s="70"/>
      <c r="BZ105" s="70"/>
      <c r="CA105" s="70"/>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c r="DC105" s="70"/>
    </row>
    <row r="106" spans="1:107" ht="15.75" x14ac:dyDescent="0.25">
      <c r="A106" s="70"/>
      <c r="B106" s="106" t="s">
        <v>130</v>
      </c>
      <c r="C106" s="129">
        <f t="shared" ref="C106:I106" si="22">SUM(C94:C105)</f>
        <v>0</v>
      </c>
      <c r="D106" s="129">
        <f t="shared" si="22"/>
        <v>24</v>
      </c>
      <c r="E106" s="129">
        <f t="shared" si="22"/>
        <v>0</v>
      </c>
      <c r="F106" s="129">
        <f t="shared" si="22"/>
        <v>0</v>
      </c>
      <c r="G106" s="129">
        <f t="shared" si="22"/>
        <v>0</v>
      </c>
      <c r="H106" s="129">
        <f t="shared" si="22"/>
        <v>150</v>
      </c>
      <c r="I106" s="129">
        <f t="shared" si="22"/>
        <v>0</v>
      </c>
      <c r="J106" s="129">
        <f t="shared" ref="J106:Z106" si="23">SUM(J94:J105)</f>
        <v>0</v>
      </c>
      <c r="K106" s="129">
        <f t="shared" si="23"/>
        <v>300</v>
      </c>
      <c r="L106" s="129">
        <f t="shared" si="23"/>
        <v>0</v>
      </c>
      <c r="M106" s="129">
        <f t="shared" si="23"/>
        <v>90</v>
      </c>
      <c r="N106" s="129">
        <f t="shared" si="23"/>
        <v>0</v>
      </c>
      <c r="O106" s="129">
        <f t="shared" si="23"/>
        <v>35137</v>
      </c>
      <c r="P106" s="129">
        <f t="shared" si="23"/>
        <v>60</v>
      </c>
      <c r="Q106" s="129">
        <f t="shared" si="23"/>
        <v>700</v>
      </c>
      <c r="R106" s="129">
        <f t="shared" si="23"/>
        <v>240</v>
      </c>
      <c r="S106" s="129">
        <f t="shared" si="23"/>
        <v>1000</v>
      </c>
      <c r="T106" s="129">
        <f t="shared" si="23"/>
        <v>0</v>
      </c>
      <c r="U106" s="129">
        <f t="shared" si="23"/>
        <v>2</v>
      </c>
      <c r="V106" s="129">
        <f t="shared" si="23"/>
        <v>150</v>
      </c>
      <c r="W106" s="129">
        <f t="shared" si="23"/>
        <v>0</v>
      </c>
      <c r="X106" s="129">
        <f t="shared" si="23"/>
        <v>301</v>
      </c>
      <c r="Y106" s="127">
        <f t="shared" si="23"/>
        <v>499.91999999999985</v>
      </c>
      <c r="Z106" s="127">
        <f t="shared" si="23"/>
        <v>0</v>
      </c>
      <c r="AA106" s="127">
        <f t="shared" ref="AA106:AH106" si="24">SUM(AA94:AA105)</f>
        <v>0</v>
      </c>
      <c r="AB106" s="127">
        <f t="shared" si="24"/>
        <v>0</v>
      </c>
      <c r="AC106" s="127">
        <f t="shared" si="24"/>
        <v>600</v>
      </c>
      <c r="AD106" s="127">
        <f t="shared" si="24"/>
        <v>0</v>
      </c>
      <c r="AE106" s="127">
        <f t="shared" si="24"/>
        <v>380</v>
      </c>
      <c r="AF106" s="127">
        <f t="shared" si="24"/>
        <v>1200</v>
      </c>
      <c r="AG106" s="127">
        <f t="shared" si="24"/>
        <v>950</v>
      </c>
      <c r="AH106" s="127">
        <f t="shared" si="24"/>
        <v>0</v>
      </c>
      <c r="AI106" s="127">
        <f t="shared" ref="AI106:AW106" si="25">SUM(AI94:AI105)</f>
        <v>0</v>
      </c>
      <c r="AJ106" s="127">
        <f t="shared" si="25"/>
        <v>630</v>
      </c>
      <c r="AK106" s="127">
        <f t="shared" si="25"/>
        <v>100</v>
      </c>
      <c r="AL106" s="127">
        <f t="shared" si="25"/>
        <v>2120</v>
      </c>
      <c r="AM106" s="127">
        <f t="shared" si="25"/>
        <v>265</v>
      </c>
      <c r="AN106" s="127">
        <f t="shared" si="25"/>
        <v>1000</v>
      </c>
      <c r="AO106" s="127">
        <f t="shared" si="25"/>
        <v>19498.129999999997</v>
      </c>
      <c r="AP106" s="127">
        <f t="shared" si="25"/>
        <v>281</v>
      </c>
      <c r="AQ106" s="127">
        <f t="shared" si="25"/>
        <v>589</v>
      </c>
      <c r="AR106" s="127">
        <f t="shared" si="25"/>
        <v>3084</v>
      </c>
      <c r="AS106" s="127">
        <f t="shared" si="25"/>
        <v>80</v>
      </c>
      <c r="AT106" s="127">
        <f t="shared" si="25"/>
        <v>360.11</v>
      </c>
      <c r="AU106" s="127">
        <f t="shared" si="25"/>
        <v>2</v>
      </c>
      <c r="AV106" s="127">
        <f t="shared" si="25"/>
        <v>132</v>
      </c>
      <c r="AW106" s="127">
        <f t="shared" si="25"/>
        <v>0</v>
      </c>
      <c r="AX106" s="127">
        <f t="shared" ref="AX106" si="26">SUM(AX94:AX105)</f>
        <v>0</v>
      </c>
      <c r="AY106" s="127">
        <f t="shared" ref="AY106:BD106" si="27">SUM(AY94:AY105)</f>
        <v>593.4</v>
      </c>
      <c r="AZ106" s="127">
        <f t="shared" si="27"/>
        <v>244.97</v>
      </c>
      <c r="BA106" s="133">
        <f t="shared" si="27"/>
        <v>59.983499999999999</v>
      </c>
      <c r="BB106" s="127">
        <f t="shared" si="27"/>
        <v>540</v>
      </c>
      <c r="BC106" s="127">
        <f>SUM(BC94:BC105)</f>
        <v>400</v>
      </c>
      <c r="BD106" s="127">
        <f t="shared" si="27"/>
        <v>591</v>
      </c>
      <c r="BE106" s="129">
        <f t="shared" ref="BE106:BM106" si="28">SUM(BE94:BE105)</f>
        <v>500</v>
      </c>
      <c r="BF106" s="133">
        <f>SUM(BF94:BF105)</f>
        <v>960</v>
      </c>
      <c r="BG106" s="129">
        <f t="shared" si="28"/>
        <v>2</v>
      </c>
      <c r="BH106" s="129">
        <f t="shared" si="28"/>
        <v>0</v>
      </c>
      <c r="BI106" s="127">
        <f t="shared" si="28"/>
        <v>673.55</v>
      </c>
      <c r="BJ106" s="127">
        <f t="shared" si="28"/>
        <v>60</v>
      </c>
      <c r="BK106" s="127">
        <f t="shared" si="28"/>
        <v>200</v>
      </c>
      <c r="BL106" s="127">
        <f t="shared" si="28"/>
        <v>200</v>
      </c>
      <c r="BM106" s="127">
        <f t="shared" si="28"/>
        <v>0</v>
      </c>
      <c r="BN106" s="127">
        <f>SUM(BN94:BN105)</f>
        <v>237.39</v>
      </c>
      <c r="BO106" s="76"/>
      <c r="BP106" s="71"/>
      <c r="BQ106" s="71"/>
      <c r="BR106" s="71"/>
      <c r="BS106" s="71"/>
      <c r="BT106" s="71"/>
      <c r="BU106" s="71"/>
      <c r="BV106" s="71"/>
      <c r="BW106" s="71"/>
      <c r="BX106" s="71"/>
      <c r="BY106" s="70"/>
      <c r="BZ106" s="70"/>
      <c r="CA106" s="70"/>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c r="DC106" s="70"/>
    </row>
    <row r="107" spans="1:107" ht="15.75" x14ac:dyDescent="0.25">
      <c r="A107" s="70"/>
      <c r="B107" s="232" t="s">
        <v>130</v>
      </c>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2"/>
      <c r="AP107" s="232"/>
      <c r="AQ107" s="232"/>
      <c r="AR107" s="232"/>
      <c r="AS107" s="232"/>
      <c r="AT107" s="232"/>
      <c r="AU107" s="232"/>
      <c r="AV107" s="232"/>
      <c r="AW107" s="232"/>
      <c r="AX107" s="232"/>
      <c r="AY107" s="232"/>
      <c r="AZ107" s="232"/>
      <c r="BA107" s="232"/>
      <c r="BB107" s="232"/>
      <c r="BC107" s="232"/>
      <c r="BD107" s="232"/>
      <c r="BE107" s="232"/>
      <c r="BF107" s="229">
        <f>SUM(C106:BN106)</f>
        <v>75187.453499999989</v>
      </c>
      <c r="BG107" s="229"/>
      <c r="BH107" s="229"/>
      <c r="BI107" s="229"/>
      <c r="BJ107" s="229"/>
      <c r="BK107" s="229"/>
      <c r="BL107" s="228" t="s">
        <v>134</v>
      </c>
      <c r="BM107" s="228"/>
      <c r="BN107" s="228"/>
      <c r="BO107" s="194"/>
      <c r="BP107" s="71"/>
      <c r="BQ107" s="71"/>
      <c r="BR107" s="71"/>
      <c r="BS107" s="71"/>
      <c r="BT107" s="71"/>
      <c r="BU107" s="71"/>
      <c r="BV107" s="71"/>
      <c r="BW107" s="71"/>
      <c r="BX107" s="71"/>
      <c r="BY107" s="70"/>
      <c r="BZ107" s="70"/>
      <c r="CA107" s="70"/>
      <c r="CB107" s="70"/>
      <c r="CC107" s="70"/>
      <c r="CD107" s="70"/>
      <c r="CE107" s="70"/>
      <c r="CF107" s="70"/>
      <c r="CG107" s="70"/>
      <c r="CH107" s="70"/>
      <c r="CI107" s="70"/>
      <c r="CJ107" s="70"/>
      <c r="CK107" s="70"/>
      <c r="CL107" s="70"/>
      <c r="CM107" s="70"/>
      <c r="CN107" s="70"/>
      <c r="CO107" s="70"/>
      <c r="CP107" s="70"/>
      <c r="CQ107" s="70"/>
      <c r="CR107" s="70"/>
      <c r="CS107" s="70"/>
      <c r="CT107" s="70"/>
      <c r="CU107" s="70"/>
      <c r="CV107" s="70"/>
      <c r="CW107" s="70"/>
      <c r="CX107" s="70"/>
      <c r="CY107" s="70"/>
      <c r="CZ107" s="70"/>
      <c r="DA107" s="70"/>
      <c r="DB107" s="70"/>
      <c r="DC107" s="70"/>
    </row>
    <row r="108" spans="1:107" ht="15.75" x14ac:dyDescent="0.25">
      <c r="A108" s="70"/>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c r="BL108" s="71"/>
      <c r="BM108" s="71"/>
      <c r="BN108" s="71"/>
      <c r="BO108" s="71"/>
      <c r="BP108" s="71"/>
      <c r="BQ108" s="71"/>
      <c r="BR108" s="71"/>
      <c r="BS108" s="71"/>
      <c r="BT108" s="71"/>
      <c r="BU108" s="71"/>
      <c r="BV108" s="71"/>
      <c r="BW108" s="71"/>
      <c r="BX108" s="71"/>
      <c r="BY108" s="70"/>
      <c r="BZ108" s="70"/>
      <c r="CA108" s="70"/>
      <c r="CB108" s="70"/>
      <c r="CC108" s="70"/>
      <c r="CD108" s="70"/>
      <c r="CE108" s="70"/>
      <c r="CF108" s="70"/>
      <c r="CG108" s="70"/>
      <c r="CH108" s="70"/>
      <c r="CI108" s="70"/>
      <c r="CJ108" s="70"/>
      <c r="CK108" s="70"/>
      <c r="CL108" s="70"/>
      <c r="CM108" s="70"/>
      <c r="CN108" s="70"/>
      <c r="CO108" s="70"/>
      <c r="CP108" s="70"/>
      <c r="CQ108" s="70"/>
      <c r="CR108" s="70"/>
      <c r="CS108" s="70"/>
      <c r="CT108" s="70"/>
      <c r="CU108" s="70"/>
      <c r="CV108" s="70"/>
      <c r="CW108" s="70"/>
      <c r="CX108" s="70"/>
      <c r="CY108" s="70"/>
      <c r="CZ108" s="70"/>
      <c r="DA108" s="70"/>
      <c r="DB108" s="70"/>
      <c r="DC108" s="70"/>
    </row>
    <row r="109" spans="1:107" ht="15.75" x14ac:dyDescent="0.25">
      <c r="A109" s="70"/>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109"/>
      <c r="BG109" s="71"/>
      <c r="BH109" s="71"/>
      <c r="BI109" s="71"/>
      <c r="BJ109" s="71"/>
      <c r="BK109" s="71"/>
      <c r="BL109" s="71"/>
      <c r="BM109" s="71"/>
      <c r="BN109" s="71"/>
      <c r="BO109" s="71"/>
      <c r="BP109" s="71"/>
      <c r="BQ109" s="71"/>
      <c r="BR109" s="71"/>
      <c r="BS109" s="71"/>
      <c r="BT109" s="71"/>
      <c r="BU109" s="71"/>
      <c r="BV109" s="71"/>
      <c r="BW109" s="71"/>
      <c r="BX109" s="71"/>
      <c r="BY109" s="70"/>
      <c r="BZ109" s="70"/>
      <c r="CA109" s="70"/>
      <c r="CB109" s="70"/>
      <c r="CC109" s="70"/>
      <c r="CD109" s="70"/>
      <c r="CE109" s="70"/>
      <c r="CF109" s="70"/>
      <c r="CG109" s="70"/>
      <c r="CH109" s="70"/>
      <c r="CI109" s="70"/>
      <c r="CJ109" s="70"/>
      <c r="CK109" s="70"/>
      <c r="CL109" s="70"/>
      <c r="CM109" s="70"/>
      <c r="CN109" s="70"/>
      <c r="CO109" s="70"/>
      <c r="CP109" s="70"/>
      <c r="CQ109" s="70"/>
      <c r="CR109" s="70"/>
      <c r="CS109" s="70"/>
      <c r="CT109" s="70"/>
      <c r="CU109" s="70"/>
      <c r="CV109" s="70"/>
      <c r="CW109" s="70"/>
      <c r="CX109" s="70"/>
      <c r="CY109" s="70"/>
      <c r="CZ109" s="70"/>
      <c r="DA109" s="70"/>
      <c r="DB109" s="70"/>
      <c r="DC109" s="70"/>
    </row>
    <row r="110" spans="1:107" ht="15.75" x14ac:dyDescent="0.25">
      <c r="A110" s="70"/>
      <c r="B110" s="230" t="s">
        <v>142</v>
      </c>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c r="AA110" s="230"/>
      <c r="AB110" s="230"/>
      <c r="AC110" s="230"/>
      <c r="AD110" s="230"/>
      <c r="AE110" s="230"/>
      <c r="AF110" s="230"/>
      <c r="AG110" s="230"/>
      <c r="AH110" s="230"/>
      <c r="AI110" s="230"/>
      <c r="AJ110" s="230"/>
      <c r="AK110" s="230"/>
      <c r="AL110" s="230"/>
      <c r="AM110" s="230"/>
      <c r="AN110" s="230"/>
      <c r="AO110" s="230"/>
      <c r="AP110" s="230"/>
      <c r="AQ110" s="230"/>
      <c r="AR110" s="230"/>
      <c r="AS110" s="230"/>
      <c r="AT110" s="230"/>
      <c r="AU110" s="230"/>
      <c r="AV110" s="230"/>
      <c r="AW110" s="230"/>
      <c r="AX110" s="230"/>
      <c r="AY110" s="230"/>
      <c r="AZ110" s="230"/>
      <c r="BA110" s="230"/>
      <c r="BB110" s="230"/>
      <c r="BC110" s="230"/>
      <c r="BD110" s="230"/>
      <c r="BE110" s="230"/>
      <c r="BF110" s="230"/>
      <c r="BG110" s="230"/>
      <c r="BH110" s="230"/>
      <c r="BI110" s="230"/>
      <c r="BJ110" s="230"/>
      <c r="BK110" s="230"/>
      <c r="BL110" s="230"/>
      <c r="BM110" s="230"/>
      <c r="BN110" s="230"/>
      <c r="BO110" s="71"/>
      <c r="BP110" s="71"/>
      <c r="BQ110" s="71"/>
      <c r="BR110" s="71"/>
      <c r="BS110" s="71"/>
      <c r="BT110" s="71"/>
      <c r="BU110" s="71"/>
      <c r="BV110" s="71"/>
      <c r="BW110" s="71"/>
      <c r="BX110" s="71"/>
      <c r="BY110" s="70"/>
      <c r="BZ110" s="70"/>
      <c r="CA110" s="70"/>
      <c r="CB110" s="70"/>
      <c r="CC110" s="70"/>
      <c r="CD110" s="70"/>
      <c r="CE110" s="70"/>
      <c r="CF110" s="70"/>
      <c r="CG110" s="70"/>
      <c r="CH110" s="70"/>
      <c r="CI110" s="70"/>
      <c r="CJ110" s="70"/>
      <c r="CK110" s="70"/>
      <c r="CL110" s="70"/>
      <c r="CM110" s="70"/>
      <c r="CN110" s="70"/>
      <c r="CO110" s="70"/>
      <c r="CP110" s="70"/>
      <c r="CQ110" s="70"/>
      <c r="CR110" s="70"/>
      <c r="CS110" s="70"/>
      <c r="CT110" s="70"/>
      <c r="CU110" s="70"/>
      <c r="CV110" s="70"/>
      <c r="CW110" s="70"/>
      <c r="CX110" s="70"/>
      <c r="CY110" s="70"/>
      <c r="CZ110" s="70"/>
      <c r="DA110" s="70"/>
      <c r="DB110" s="70"/>
      <c r="DC110" s="70"/>
    </row>
    <row r="111" spans="1:107" ht="15.75" x14ac:dyDescent="0.25">
      <c r="A111" s="70"/>
      <c r="B111" s="71" t="s">
        <v>143</v>
      </c>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t="s">
        <v>144</v>
      </c>
      <c r="BG111" s="71"/>
      <c r="BH111" s="71"/>
      <c r="BI111" s="71"/>
      <c r="BJ111" s="71"/>
      <c r="BK111" s="71"/>
      <c r="BL111" s="71"/>
      <c r="BM111" s="71"/>
      <c r="BN111" s="71"/>
      <c r="BO111" s="71"/>
      <c r="BP111" s="71"/>
      <c r="BQ111" s="71"/>
      <c r="BR111" s="71"/>
      <c r="BS111" s="71"/>
      <c r="BT111" s="71"/>
      <c r="BU111" s="71"/>
      <c r="BV111" s="71"/>
      <c r="BW111" s="71"/>
      <c r="BX111" s="71"/>
      <c r="BY111" s="70"/>
      <c r="BZ111" s="70"/>
      <c r="CA111" s="70"/>
      <c r="CB111" s="70"/>
      <c r="CC111" s="70"/>
      <c r="CD111" s="70"/>
      <c r="CE111" s="70"/>
      <c r="CF111" s="70"/>
      <c r="CG111" s="70"/>
      <c r="CH111" s="70"/>
      <c r="CI111" s="70"/>
      <c r="CJ111" s="70"/>
      <c r="CK111" s="70"/>
      <c r="CL111" s="70"/>
      <c r="CM111" s="70"/>
      <c r="CN111" s="70"/>
      <c r="CO111" s="70"/>
      <c r="CP111" s="70"/>
      <c r="CQ111" s="70"/>
      <c r="CR111" s="70"/>
      <c r="CS111" s="70"/>
      <c r="CT111" s="70"/>
      <c r="CU111" s="70"/>
      <c r="CV111" s="70"/>
      <c r="CW111" s="70"/>
      <c r="CX111" s="70"/>
      <c r="CY111" s="70"/>
      <c r="CZ111" s="70"/>
      <c r="DA111" s="70"/>
      <c r="DB111" s="70"/>
      <c r="DC111" s="70"/>
    </row>
    <row r="112" spans="1:107" ht="15.75" x14ac:dyDescent="0.25">
      <c r="A112" s="70"/>
      <c r="B112" s="218" t="s">
        <v>143</v>
      </c>
      <c r="C112" s="219"/>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c r="Z112" s="219"/>
      <c r="AA112" s="219"/>
      <c r="AB112" s="219"/>
      <c r="AC112" s="219"/>
      <c r="AD112" s="219"/>
      <c r="AE112" s="219"/>
      <c r="AF112" s="219"/>
      <c r="AG112" s="219"/>
      <c r="AH112" s="219"/>
      <c r="AI112" s="219"/>
      <c r="AJ112" s="219"/>
      <c r="AK112" s="219"/>
      <c r="AL112" s="219"/>
      <c r="AM112" s="219"/>
      <c r="AN112" s="219"/>
      <c r="AO112" s="219"/>
      <c r="AP112" s="219"/>
      <c r="AQ112" s="219"/>
      <c r="AR112" s="219"/>
      <c r="AS112" s="219"/>
      <c r="AT112" s="219"/>
      <c r="AU112" s="219"/>
      <c r="AV112" s="219"/>
      <c r="AW112" s="219"/>
      <c r="AX112" s="219"/>
      <c r="AY112" s="219"/>
      <c r="AZ112" s="219"/>
      <c r="BA112" s="219"/>
      <c r="BB112" s="219"/>
      <c r="BC112" s="219"/>
      <c r="BD112" s="219"/>
      <c r="BE112" s="219"/>
      <c r="BF112" s="219"/>
      <c r="BG112" s="219"/>
      <c r="BH112" s="219"/>
      <c r="BI112" s="219"/>
      <c r="BJ112" s="219"/>
      <c r="BK112" s="219"/>
      <c r="BL112" s="219"/>
      <c r="BM112" s="219"/>
      <c r="BN112" s="219"/>
      <c r="BO112" s="194"/>
      <c r="BP112" s="231"/>
      <c r="BQ112" s="231"/>
      <c r="BR112" s="71"/>
      <c r="BS112" s="71"/>
      <c r="BT112" s="71"/>
      <c r="BU112" s="71"/>
      <c r="BV112" s="71"/>
      <c r="BW112" s="71"/>
      <c r="BX112" s="71"/>
      <c r="BY112" s="70"/>
      <c r="BZ112" s="70"/>
      <c r="CA112" s="70"/>
      <c r="CB112" s="70"/>
      <c r="CC112" s="70"/>
      <c r="CD112" s="70"/>
      <c r="CE112" s="70"/>
      <c r="CF112" s="70"/>
      <c r="CG112" s="70"/>
      <c r="CH112" s="70"/>
      <c r="CI112" s="70"/>
      <c r="CJ112" s="70"/>
      <c r="CK112" s="70"/>
      <c r="CL112" s="70"/>
      <c r="CM112" s="70"/>
      <c r="CN112" s="70"/>
      <c r="CO112" s="70"/>
      <c r="CP112" s="70"/>
      <c r="CQ112" s="70"/>
      <c r="CR112" s="70"/>
      <c r="CS112" s="70"/>
      <c r="CT112" s="70"/>
      <c r="CU112" s="70"/>
      <c r="CV112" s="70"/>
      <c r="CW112" s="70"/>
      <c r="CX112" s="70"/>
      <c r="CY112" s="70"/>
      <c r="CZ112" s="70"/>
      <c r="DA112" s="70"/>
      <c r="DB112" s="70"/>
      <c r="DC112" s="70"/>
    </row>
    <row r="113" spans="1:107" ht="63" x14ac:dyDescent="0.25">
      <c r="A113" s="70"/>
      <c r="B113" s="81" t="s">
        <v>37</v>
      </c>
      <c r="C113" s="82" t="s">
        <v>38</v>
      </c>
      <c r="D113" s="82" t="s">
        <v>39</v>
      </c>
      <c r="E113" s="82" t="s">
        <v>40</v>
      </c>
      <c r="F113" s="82" t="s">
        <v>41</v>
      </c>
      <c r="G113" s="82" t="s">
        <v>42</v>
      </c>
      <c r="H113" s="82" t="s">
        <v>43</v>
      </c>
      <c r="I113" s="82" t="s">
        <v>44</v>
      </c>
      <c r="J113" s="82" t="s">
        <v>45</v>
      </c>
      <c r="K113" s="82" t="s">
        <v>46</v>
      </c>
      <c r="L113" s="82" t="s">
        <v>47</v>
      </c>
      <c r="M113" s="82" t="s">
        <v>48</v>
      </c>
      <c r="N113" s="82" t="s">
        <v>49</v>
      </c>
      <c r="O113" s="82" t="s">
        <v>50</v>
      </c>
      <c r="P113" s="82" t="s">
        <v>51</v>
      </c>
      <c r="Q113" s="82" t="s">
        <v>52</v>
      </c>
      <c r="R113" s="82" t="s">
        <v>53</v>
      </c>
      <c r="S113" s="82" t="s">
        <v>54</v>
      </c>
      <c r="T113" s="82" t="s">
        <v>55</v>
      </c>
      <c r="U113" s="82" t="s">
        <v>56</v>
      </c>
      <c r="V113" s="82" t="s">
        <v>57</v>
      </c>
      <c r="W113" s="82" t="s">
        <v>58</v>
      </c>
      <c r="X113" s="82" t="s">
        <v>59</v>
      </c>
      <c r="Y113" s="82" t="s">
        <v>60</v>
      </c>
      <c r="Z113" s="82" t="s">
        <v>61</v>
      </c>
      <c r="AA113" s="82" t="s">
        <v>62</v>
      </c>
      <c r="AB113" s="82" t="s">
        <v>63</v>
      </c>
      <c r="AC113" s="82" t="s">
        <v>64</v>
      </c>
      <c r="AD113" s="82" t="s">
        <v>65</v>
      </c>
      <c r="AE113" s="82" t="s">
        <v>66</v>
      </c>
      <c r="AF113" s="82" t="s">
        <v>67</v>
      </c>
      <c r="AG113" s="82" t="s">
        <v>68</v>
      </c>
      <c r="AH113" s="82" t="s">
        <v>69</v>
      </c>
      <c r="AI113" s="82" t="s">
        <v>70</v>
      </c>
      <c r="AJ113" s="82" t="s">
        <v>71</v>
      </c>
      <c r="AK113" s="82" t="s">
        <v>72</v>
      </c>
      <c r="AL113" s="82" t="s">
        <v>73</v>
      </c>
      <c r="AM113" s="82" t="s">
        <v>74</v>
      </c>
      <c r="AN113" s="82" t="s">
        <v>75</v>
      </c>
      <c r="AO113" s="82" t="s">
        <v>76</v>
      </c>
      <c r="AP113" s="82" t="s">
        <v>77</v>
      </c>
      <c r="AQ113" s="82" t="s">
        <v>78</v>
      </c>
      <c r="AR113" s="82" t="s">
        <v>79</v>
      </c>
      <c r="AS113" s="82" t="s">
        <v>80</v>
      </c>
      <c r="AT113" s="82" t="s">
        <v>81</v>
      </c>
      <c r="AU113" s="82" t="s">
        <v>82</v>
      </c>
      <c r="AV113" s="82" t="s">
        <v>83</v>
      </c>
      <c r="AW113" s="82" t="s">
        <v>84</v>
      </c>
      <c r="AX113" s="82" t="s">
        <v>85</v>
      </c>
      <c r="AY113" s="82" t="s">
        <v>86</v>
      </c>
      <c r="AZ113" s="82" t="s">
        <v>87</v>
      </c>
      <c r="BA113" s="81" t="s">
        <v>88</v>
      </c>
      <c r="BB113" s="82" t="s">
        <v>89</v>
      </c>
      <c r="BC113" s="82" t="s">
        <v>90</v>
      </c>
      <c r="BD113" s="81" t="s">
        <v>91</v>
      </c>
      <c r="BE113" s="82" t="s">
        <v>92</v>
      </c>
      <c r="BF113" s="82" t="s">
        <v>93</v>
      </c>
      <c r="BG113" s="82" t="s">
        <v>94</v>
      </c>
      <c r="BH113" s="82" t="s">
        <v>95</v>
      </c>
      <c r="BI113" s="82" t="s">
        <v>96</v>
      </c>
      <c r="BJ113" s="82" t="s">
        <v>97</v>
      </c>
      <c r="BK113" s="82" t="s">
        <v>98</v>
      </c>
      <c r="BL113" s="82" t="s">
        <v>99</v>
      </c>
      <c r="BM113" s="82" t="s">
        <v>100</v>
      </c>
      <c r="BN113" s="82" t="s">
        <v>101</v>
      </c>
      <c r="BO113" s="194"/>
      <c r="BP113" s="194"/>
      <c r="BQ113" s="194"/>
      <c r="BR113" s="71"/>
      <c r="BS113" s="71"/>
      <c r="BT113" s="71"/>
      <c r="BU113" s="71"/>
      <c r="BV113" s="71"/>
      <c r="BW113" s="71"/>
      <c r="BX113" s="71"/>
      <c r="BY113" s="70"/>
      <c r="BZ113" s="70"/>
      <c r="CA113" s="70"/>
      <c r="CB113" s="70"/>
      <c r="CC113" s="70"/>
      <c r="CD113" s="70"/>
      <c r="CE113" s="70"/>
      <c r="CF113" s="70"/>
      <c r="CG113" s="70"/>
      <c r="CH113" s="70"/>
      <c r="CI113" s="70"/>
      <c r="CJ113" s="70"/>
      <c r="CK113" s="70"/>
      <c r="CL113" s="70"/>
      <c r="CM113" s="70"/>
      <c r="CN113" s="70"/>
      <c r="CO113" s="70"/>
      <c r="CP113" s="70"/>
      <c r="CQ113" s="70"/>
      <c r="CR113" s="70"/>
      <c r="CS113" s="70"/>
      <c r="CT113" s="70"/>
      <c r="CU113" s="70"/>
      <c r="CV113" s="70"/>
      <c r="CW113" s="70"/>
      <c r="CX113" s="70"/>
      <c r="CY113" s="70"/>
      <c r="CZ113" s="70"/>
      <c r="DA113" s="70"/>
      <c r="DB113" s="70"/>
      <c r="DC113" s="70"/>
    </row>
    <row r="114" spans="1:107" ht="15.75" x14ac:dyDescent="0.25">
      <c r="A114" s="70"/>
      <c r="B114" s="81" t="s">
        <v>145</v>
      </c>
      <c r="C114" s="81" t="s">
        <v>133</v>
      </c>
      <c r="D114" s="81" t="s">
        <v>133</v>
      </c>
      <c r="E114" s="81" t="s">
        <v>133</v>
      </c>
      <c r="F114" s="81" t="s">
        <v>133</v>
      </c>
      <c r="G114" s="81" t="s">
        <v>133</v>
      </c>
      <c r="H114" s="81" t="s">
        <v>133</v>
      </c>
      <c r="I114" s="81" t="s">
        <v>133</v>
      </c>
      <c r="J114" s="81" t="s">
        <v>133</v>
      </c>
      <c r="K114" s="81" t="s">
        <v>133</v>
      </c>
      <c r="L114" s="81" t="s">
        <v>133</v>
      </c>
      <c r="M114" s="81" t="s">
        <v>133</v>
      </c>
      <c r="N114" s="81" t="s">
        <v>133</v>
      </c>
      <c r="O114" s="81" t="s">
        <v>133</v>
      </c>
      <c r="P114" s="81" t="s">
        <v>133</v>
      </c>
      <c r="Q114" s="81" t="s">
        <v>133</v>
      </c>
      <c r="R114" s="81" t="s">
        <v>133</v>
      </c>
      <c r="S114" s="81" t="s">
        <v>133</v>
      </c>
      <c r="T114" s="81" t="s">
        <v>133</v>
      </c>
      <c r="U114" s="81" t="s">
        <v>133</v>
      </c>
      <c r="V114" s="81" t="s">
        <v>133</v>
      </c>
      <c r="W114" s="81" t="s">
        <v>133</v>
      </c>
      <c r="X114" s="81" t="s">
        <v>133</v>
      </c>
      <c r="Y114" s="81" t="s">
        <v>133</v>
      </c>
      <c r="Z114" s="81" t="s">
        <v>133</v>
      </c>
      <c r="AA114" s="81" t="s">
        <v>133</v>
      </c>
      <c r="AB114" s="81" t="s">
        <v>133</v>
      </c>
      <c r="AC114" s="81" t="s">
        <v>133</v>
      </c>
      <c r="AD114" s="81" t="s">
        <v>133</v>
      </c>
      <c r="AE114" s="81" t="s">
        <v>133</v>
      </c>
      <c r="AF114" s="81" t="s">
        <v>133</v>
      </c>
      <c r="AG114" s="81" t="s">
        <v>133</v>
      </c>
      <c r="AH114" s="81" t="s">
        <v>133</v>
      </c>
      <c r="AI114" s="81" t="s">
        <v>133</v>
      </c>
      <c r="AJ114" s="81" t="s">
        <v>133</v>
      </c>
      <c r="AK114" s="81" t="s">
        <v>133</v>
      </c>
      <c r="AL114" s="81" t="s">
        <v>133</v>
      </c>
      <c r="AM114" s="81" t="s">
        <v>133</v>
      </c>
      <c r="AN114" s="81" t="s">
        <v>133</v>
      </c>
      <c r="AO114" s="81" t="s">
        <v>133</v>
      </c>
      <c r="AP114" s="81" t="s">
        <v>133</v>
      </c>
      <c r="AQ114" s="81" t="s">
        <v>133</v>
      </c>
      <c r="AR114" s="81" t="s">
        <v>133</v>
      </c>
      <c r="AS114" s="81" t="s">
        <v>133</v>
      </c>
      <c r="AT114" s="81" t="s">
        <v>133</v>
      </c>
      <c r="AU114" s="81" t="s">
        <v>133</v>
      </c>
      <c r="AV114" s="81" t="s">
        <v>133</v>
      </c>
      <c r="AW114" s="81" t="s">
        <v>133</v>
      </c>
      <c r="AX114" s="81" t="s">
        <v>133</v>
      </c>
      <c r="AY114" s="81" t="s">
        <v>133</v>
      </c>
      <c r="AZ114" s="81" t="s">
        <v>133</v>
      </c>
      <c r="BA114" s="81" t="s">
        <v>133</v>
      </c>
      <c r="BB114" s="81" t="s">
        <v>133</v>
      </c>
      <c r="BC114" s="81" t="s">
        <v>133</v>
      </c>
      <c r="BD114" s="83" t="s">
        <v>133</v>
      </c>
      <c r="BE114" s="81" t="s">
        <v>133</v>
      </c>
      <c r="BF114" s="83" t="s">
        <v>133</v>
      </c>
      <c r="BG114" s="81" t="s">
        <v>133</v>
      </c>
      <c r="BH114" s="81" t="s">
        <v>133</v>
      </c>
      <c r="BI114" s="81" t="s">
        <v>133</v>
      </c>
      <c r="BJ114" s="81" t="s">
        <v>133</v>
      </c>
      <c r="BK114" s="81" t="s">
        <v>133</v>
      </c>
      <c r="BL114" s="81" t="s">
        <v>133</v>
      </c>
      <c r="BM114" s="81" t="s">
        <v>133</v>
      </c>
      <c r="BN114" s="81" t="s">
        <v>133</v>
      </c>
      <c r="BO114" s="194"/>
      <c r="BP114" s="194"/>
      <c r="BQ114" s="194"/>
      <c r="BR114" s="71"/>
      <c r="BS114" s="71"/>
      <c r="BT114" s="71"/>
      <c r="BU114" s="71"/>
      <c r="BV114" s="71"/>
      <c r="BW114" s="71"/>
      <c r="BX114" s="71"/>
      <c r="BY114" s="70"/>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c r="DC114" s="70"/>
    </row>
    <row r="115" spans="1:107" ht="16.5" thickBot="1" x14ac:dyDescent="0.3">
      <c r="A115" s="70"/>
      <c r="B115" s="124" t="s">
        <v>110</v>
      </c>
      <c r="C115" s="90">
        <v>151.54</v>
      </c>
      <c r="D115" s="134">
        <v>60</v>
      </c>
      <c r="E115" s="134">
        <v>150</v>
      </c>
      <c r="F115" s="134">
        <v>245.85</v>
      </c>
      <c r="G115" s="171">
        <v>189</v>
      </c>
      <c r="H115" s="171">
        <v>70</v>
      </c>
      <c r="I115" s="134">
        <v>603.98</v>
      </c>
      <c r="J115" s="134">
        <v>0</v>
      </c>
      <c r="K115" s="134">
        <v>0</v>
      </c>
      <c r="L115" s="171">
        <v>1370</v>
      </c>
      <c r="M115" s="171">
        <v>0</v>
      </c>
      <c r="N115" s="171">
        <v>0</v>
      </c>
      <c r="O115" s="171">
        <v>1263</v>
      </c>
      <c r="P115" s="134">
        <v>2543.5</v>
      </c>
      <c r="Q115" s="171">
        <v>280</v>
      </c>
      <c r="R115" s="134">
        <v>666</v>
      </c>
      <c r="S115" s="171">
        <v>541</v>
      </c>
      <c r="T115" s="134">
        <v>650</v>
      </c>
      <c r="U115" s="171">
        <v>404.2</v>
      </c>
      <c r="V115" s="171">
        <v>245</v>
      </c>
      <c r="W115" s="171">
        <v>120</v>
      </c>
      <c r="X115" s="134">
        <v>245</v>
      </c>
      <c r="Y115" s="134">
        <v>270</v>
      </c>
      <c r="Z115" s="171">
        <v>6594</v>
      </c>
      <c r="AA115" s="171">
        <v>1439</v>
      </c>
      <c r="AB115" s="171">
        <v>0</v>
      </c>
      <c r="AC115" s="171">
        <v>400</v>
      </c>
      <c r="AD115" s="134"/>
      <c r="AE115" s="171">
        <v>775.48</v>
      </c>
      <c r="AF115" s="88">
        <v>689.26</v>
      </c>
      <c r="AG115" s="171">
        <v>1350</v>
      </c>
      <c r="AH115" s="171">
        <v>0</v>
      </c>
      <c r="AI115" s="134">
        <v>777</v>
      </c>
      <c r="AJ115" s="134">
        <v>100</v>
      </c>
      <c r="AK115" s="134">
        <v>680</v>
      </c>
      <c r="AL115" s="135">
        <v>0</v>
      </c>
      <c r="AM115" s="171">
        <v>270</v>
      </c>
      <c r="AN115" s="134"/>
      <c r="AO115" s="134">
        <v>5528.74</v>
      </c>
      <c r="AP115" s="171">
        <v>1107</v>
      </c>
      <c r="AQ115" s="90">
        <v>505</v>
      </c>
      <c r="AR115" s="134">
        <v>649</v>
      </c>
      <c r="AS115" s="171">
        <v>100</v>
      </c>
      <c r="AT115" s="134">
        <v>149</v>
      </c>
      <c r="AU115" s="171">
        <v>0</v>
      </c>
      <c r="AV115" s="145">
        <v>822</v>
      </c>
      <c r="AW115" s="171">
        <v>0</v>
      </c>
      <c r="AX115" s="171">
        <v>0</v>
      </c>
      <c r="AY115" s="90"/>
      <c r="AZ115" s="90">
        <v>447.04</v>
      </c>
      <c r="BA115" s="90">
        <v>831.23299999999995</v>
      </c>
      <c r="BB115" s="90">
        <v>1170</v>
      </c>
      <c r="BC115" s="171">
        <v>948.76</v>
      </c>
      <c r="BD115" s="126">
        <v>140</v>
      </c>
      <c r="BE115" s="90">
        <v>546.80000000000007</v>
      </c>
      <c r="BF115" s="89">
        <v>460</v>
      </c>
      <c r="BG115" s="115">
        <v>0</v>
      </c>
      <c r="BH115" s="111">
        <v>4100</v>
      </c>
      <c r="BI115" s="112">
        <v>0</v>
      </c>
      <c r="BJ115" s="84">
        <v>443.49900000000002</v>
      </c>
      <c r="BK115" s="136">
        <v>194.43199999999999</v>
      </c>
      <c r="BL115" s="84">
        <v>262.55500000000001</v>
      </c>
      <c r="BM115" s="84">
        <v>0</v>
      </c>
      <c r="BN115" s="90">
        <v>788.94</v>
      </c>
      <c r="BO115" s="74"/>
      <c r="BP115" s="76"/>
      <c r="BQ115" s="74"/>
      <c r="BR115" s="71"/>
      <c r="BS115" s="71"/>
      <c r="BT115" s="71"/>
      <c r="BU115" s="71"/>
      <c r="BV115" s="71"/>
      <c r="BW115" s="71"/>
      <c r="BX115" s="71"/>
      <c r="BY115" s="70"/>
      <c r="BZ115" s="70"/>
      <c r="CA115" s="70"/>
      <c r="CB115" s="70"/>
      <c r="CC115" s="70"/>
      <c r="CD115" s="70"/>
      <c r="CE115" s="70"/>
      <c r="CF115" s="70"/>
      <c r="CG115" s="70"/>
      <c r="CH115" s="70"/>
      <c r="CI115" s="70"/>
      <c r="CJ115" s="70"/>
      <c r="CK115" s="70"/>
      <c r="CL115" s="70"/>
      <c r="CM115" s="70"/>
      <c r="CN115" s="70"/>
      <c r="CO115" s="70"/>
      <c r="CP115" s="70"/>
      <c r="CQ115" s="70"/>
      <c r="CR115" s="70"/>
      <c r="CS115" s="70"/>
      <c r="CT115" s="70"/>
      <c r="CU115" s="70"/>
      <c r="CV115" s="70"/>
      <c r="CW115" s="70"/>
      <c r="CX115" s="70"/>
      <c r="CY115" s="70"/>
      <c r="CZ115" s="70"/>
      <c r="DA115" s="70"/>
      <c r="DB115" s="70"/>
      <c r="DC115" s="70"/>
    </row>
    <row r="116" spans="1:107" ht="16.5" thickBot="1" x14ac:dyDescent="0.3">
      <c r="A116" s="70"/>
      <c r="B116" s="124" t="s">
        <v>111</v>
      </c>
      <c r="C116" s="90"/>
      <c r="D116" s="134">
        <v>60</v>
      </c>
      <c r="E116" s="134">
        <v>151</v>
      </c>
      <c r="F116" s="134">
        <v>246.154</v>
      </c>
      <c r="G116" s="171">
        <v>200</v>
      </c>
      <c r="H116" s="171">
        <v>30</v>
      </c>
      <c r="I116" s="134">
        <v>368.97699999999998</v>
      </c>
      <c r="J116" s="134">
        <v>0</v>
      </c>
      <c r="K116" s="134">
        <v>0</v>
      </c>
      <c r="L116" s="171">
        <v>1096</v>
      </c>
      <c r="M116" s="171">
        <v>0</v>
      </c>
      <c r="N116" s="171">
        <v>0</v>
      </c>
      <c r="O116" s="171">
        <v>1266</v>
      </c>
      <c r="P116" s="134">
        <v>2948.8</v>
      </c>
      <c r="Q116" s="171">
        <v>320</v>
      </c>
      <c r="R116" s="134">
        <v>666</v>
      </c>
      <c r="S116" s="171">
        <v>541</v>
      </c>
      <c r="T116" s="134">
        <v>800</v>
      </c>
      <c r="U116" s="171">
        <v>565.89</v>
      </c>
      <c r="V116" s="171">
        <v>238</v>
      </c>
      <c r="W116" s="171">
        <v>80</v>
      </c>
      <c r="X116" s="134">
        <v>238</v>
      </c>
      <c r="Y116" s="134">
        <v>281</v>
      </c>
      <c r="Z116" s="171">
        <v>6594</v>
      </c>
      <c r="AA116" s="171">
        <v>1656</v>
      </c>
      <c r="AB116" s="171">
        <v>0</v>
      </c>
      <c r="AC116" s="171">
        <v>400</v>
      </c>
      <c r="AD116" s="134">
        <v>555.4</v>
      </c>
      <c r="AE116" s="171">
        <v>749.7</v>
      </c>
      <c r="AF116" s="88">
        <v>1019</v>
      </c>
      <c r="AG116" s="171">
        <v>1125</v>
      </c>
      <c r="AH116" s="171">
        <v>0</v>
      </c>
      <c r="AI116" s="134">
        <v>777</v>
      </c>
      <c r="AJ116" s="134">
        <v>100</v>
      </c>
      <c r="AK116" s="134">
        <v>775</v>
      </c>
      <c r="AL116" s="135">
        <v>45</v>
      </c>
      <c r="AM116" s="171">
        <v>350</v>
      </c>
      <c r="AN116" s="134">
        <v>200</v>
      </c>
      <c r="AO116" s="134">
        <v>8364.07</v>
      </c>
      <c r="AP116" s="171">
        <v>1115</v>
      </c>
      <c r="AQ116" s="90">
        <v>506</v>
      </c>
      <c r="AR116" s="134">
        <v>929</v>
      </c>
      <c r="AS116" s="171">
        <v>100</v>
      </c>
      <c r="AT116" s="134">
        <v>140</v>
      </c>
      <c r="AU116" s="171">
        <v>0</v>
      </c>
      <c r="AV116" s="145">
        <v>840.202</v>
      </c>
      <c r="AW116" s="171">
        <v>0</v>
      </c>
      <c r="AX116" s="171">
        <v>0</v>
      </c>
      <c r="AY116" s="90">
        <v>1000</v>
      </c>
      <c r="AZ116" s="90">
        <v>534.16999999999996</v>
      </c>
      <c r="BA116" s="90">
        <v>815.745</v>
      </c>
      <c r="BB116" s="90">
        <v>1170</v>
      </c>
      <c r="BC116" s="171">
        <v>948</v>
      </c>
      <c r="BD116" s="126">
        <v>140</v>
      </c>
      <c r="BE116" s="90">
        <v>635.62588235294118</v>
      </c>
      <c r="BF116" s="89">
        <v>430</v>
      </c>
      <c r="BG116" s="115">
        <v>0</v>
      </c>
      <c r="BH116" s="111">
        <v>2000</v>
      </c>
      <c r="BI116" s="112">
        <v>0</v>
      </c>
      <c r="BJ116" s="84">
        <v>407.04599999999999</v>
      </c>
      <c r="BK116" s="136">
        <v>230.18100000000001</v>
      </c>
      <c r="BL116" s="84">
        <v>262.55500000000001</v>
      </c>
      <c r="BM116" s="84">
        <v>0</v>
      </c>
      <c r="BN116" s="90">
        <v>710.3900000000001</v>
      </c>
      <c r="BO116" s="74"/>
      <c r="BP116" s="76"/>
      <c r="BQ116" s="74"/>
      <c r="BR116" s="71"/>
      <c r="BS116" s="71"/>
      <c r="BT116" s="71"/>
      <c r="BU116" s="71"/>
      <c r="BV116" s="71"/>
      <c r="BW116" s="71"/>
      <c r="BX116" s="71"/>
      <c r="BY116" s="70"/>
      <c r="BZ116" s="70"/>
      <c r="CA116" s="70"/>
      <c r="CB116" s="70"/>
      <c r="CC116" s="70"/>
      <c r="CD116" s="70"/>
      <c r="CE116" s="70"/>
      <c r="CF116" s="70"/>
      <c r="CG116" s="70"/>
      <c r="CH116" s="70"/>
      <c r="CI116" s="70"/>
      <c r="CJ116" s="70"/>
      <c r="CK116" s="70"/>
      <c r="CL116" s="70"/>
      <c r="CM116" s="70"/>
      <c r="CN116" s="70"/>
      <c r="CO116" s="70"/>
      <c r="CP116" s="70"/>
      <c r="CQ116" s="70"/>
      <c r="CR116" s="70"/>
      <c r="CS116" s="70"/>
      <c r="CT116" s="70"/>
      <c r="CU116" s="70"/>
      <c r="CV116" s="70"/>
      <c r="CW116" s="70"/>
      <c r="CX116" s="70"/>
      <c r="CY116" s="70"/>
      <c r="CZ116" s="70"/>
      <c r="DA116" s="70"/>
      <c r="DB116" s="70"/>
      <c r="DC116" s="70"/>
    </row>
    <row r="117" spans="1:107" ht="16.5" thickBot="1" x14ac:dyDescent="0.3">
      <c r="A117" s="70"/>
      <c r="B117" s="124" t="s">
        <v>114</v>
      </c>
      <c r="C117" s="90"/>
      <c r="D117" s="134">
        <v>60</v>
      </c>
      <c r="E117" s="134">
        <v>173</v>
      </c>
      <c r="F117" s="134">
        <v>297.67</v>
      </c>
      <c r="G117" s="171"/>
      <c r="H117" s="171">
        <v>25</v>
      </c>
      <c r="I117" s="134">
        <v>327.27999999999997</v>
      </c>
      <c r="J117" s="134">
        <v>0</v>
      </c>
      <c r="K117" s="134">
        <v>0</v>
      </c>
      <c r="L117" s="171">
        <v>1370</v>
      </c>
      <c r="M117" s="171">
        <v>0</v>
      </c>
      <c r="N117" s="171">
        <v>0</v>
      </c>
      <c r="O117" s="171">
        <v>1265</v>
      </c>
      <c r="P117" s="134">
        <v>2335.6759999999999</v>
      </c>
      <c r="Q117" s="171">
        <v>340</v>
      </c>
      <c r="R117" s="134">
        <v>666</v>
      </c>
      <c r="S117" s="171">
        <v>541</v>
      </c>
      <c r="T117" s="134">
        <v>900</v>
      </c>
      <c r="U117" s="171">
        <v>566</v>
      </c>
      <c r="V117" s="171">
        <v>250</v>
      </c>
      <c r="W117" s="171">
        <v>120</v>
      </c>
      <c r="X117" s="134">
        <v>250</v>
      </c>
      <c r="Y117" s="134">
        <v>286</v>
      </c>
      <c r="Z117" s="171">
        <v>6594</v>
      </c>
      <c r="AA117" s="171">
        <v>1407</v>
      </c>
      <c r="AB117" s="171">
        <v>0</v>
      </c>
      <c r="AC117" s="171">
        <v>400</v>
      </c>
      <c r="AD117" s="134">
        <v>581.52</v>
      </c>
      <c r="AE117" s="171">
        <v>779.38</v>
      </c>
      <c r="AF117" s="96">
        <v>876</v>
      </c>
      <c r="AG117" s="171">
        <v>1756</v>
      </c>
      <c r="AH117" s="171">
        <v>0</v>
      </c>
      <c r="AI117" s="134">
        <v>777</v>
      </c>
      <c r="AJ117" s="134">
        <v>100</v>
      </c>
      <c r="AK117" s="134">
        <v>720</v>
      </c>
      <c r="AL117" s="135">
        <v>82</v>
      </c>
      <c r="AM117" s="171">
        <v>350</v>
      </c>
      <c r="AN117" s="134">
        <v>200</v>
      </c>
      <c r="AO117" s="134">
        <v>12360.96</v>
      </c>
      <c r="AP117" s="171">
        <v>1201</v>
      </c>
      <c r="AQ117" s="90">
        <v>505</v>
      </c>
      <c r="AR117" s="134">
        <v>811</v>
      </c>
      <c r="AS117" s="171">
        <v>100</v>
      </c>
      <c r="AT117" s="134">
        <v>120</v>
      </c>
      <c r="AU117" s="171">
        <v>0</v>
      </c>
      <c r="AV117" s="145">
        <v>633</v>
      </c>
      <c r="AW117" s="171">
        <v>0</v>
      </c>
      <c r="AX117" s="171">
        <v>0</v>
      </c>
      <c r="AY117" s="90">
        <v>1416.1</v>
      </c>
      <c r="AZ117" s="90">
        <v>539.53</v>
      </c>
      <c r="BA117" s="90">
        <v>1258.82</v>
      </c>
      <c r="BB117" s="90">
        <v>1170</v>
      </c>
      <c r="BC117" s="171">
        <v>955</v>
      </c>
      <c r="BD117" s="126">
        <v>145</v>
      </c>
      <c r="BE117" s="90">
        <v>619.59647058823521</v>
      </c>
      <c r="BF117" s="89">
        <v>460</v>
      </c>
      <c r="BG117" s="115">
        <v>0</v>
      </c>
      <c r="BH117" s="111">
        <v>1700</v>
      </c>
      <c r="BI117" s="112">
        <v>0</v>
      </c>
      <c r="BJ117" s="84">
        <v>698.029</v>
      </c>
      <c r="BK117" s="136">
        <v>172.11799999999999</v>
      </c>
      <c r="BL117" s="84">
        <v>0</v>
      </c>
      <c r="BM117" s="84">
        <v>0</v>
      </c>
      <c r="BN117" s="90">
        <v>849.06</v>
      </c>
      <c r="BO117" s="74"/>
      <c r="BP117" s="76"/>
      <c r="BQ117" s="74"/>
      <c r="BR117" s="71"/>
      <c r="BS117" s="71"/>
      <c r="BT117" s="71"/>
      <c r="BU117" s="71"/>
      <c r="BV117" s="71"/>
      <c r="BW117" s="71"/>
      <c r="BX117" s="71"/>
      <c r="BY117" s="70"/>
      <c r="BZ117" s="70"/>
      <c r="CA117" s="70"/>
      <c r="CB117" s="70"/>
      <c r="CC117" s="70"/>
      <c r="CD117" s="70"/>
      <c r="CE117" s="70"/>
      <c r="CF117" s="70"/>
      <c r="CG117" s="70"/>
      <c r="CH117" s="70"/>
      <c r="CI117" s="70"/>
      <c r="CJ117" s="70"/>
      <c r="CK117" s="70"/>
      <c r="CL117" s="70"/>
      <c r="CM117" s="70"/>
      <c r="CN117" s="70"/>
      <c r="CO117" s="70"/>
      <c r="CP117" s="70"/>
      <c r="CQ117" s="70"/>
      <c r="CR117" s="70"/>
      <c r="CS117" s="70"/>
      <c r="CT117" s="70"/>
      <c r="CU117" s="70"/>
      <c r="CV117" s="70"/>
      <c r="CW117" s="70"/>
      <c r="CX117" s="70"/>
      <c r="CY117" s="70"/>
      <c r="CZ117" s="70"/>
      <c r="DA117" s="70"/>
      <c r="DB117" s="70"/>
      <c r="DC117" s="70"/>
    </row>
    <row r="118" spans="1:107" ht="16.5" thickBot="1" x14ac:dyDescent="0.3">
      <c r="A118" s="70"/>
      <c r="B118" s="124" t="s">
        <v>115</v>
      </c>
      <c r="C118" s="90">
        <v>243.8</v>
      </c>
      <c r="D118" s="134">
        <v>60</v>
      </c>
      <c r="E118" s="134">
        <v>162</v>
      </c>
      <c r="F118" s="134">
        <v>309.98099999999999</v>
      </c>
      <c r="G118" s="171"/>
      <c r="H118" s="171">
        <v>65</v>
      </c>
      <c r="I118" s="134">
        <v>75</v>
      </c>
      <c r="J118" s="134">
        <v>0</v>
      </c>
      <c r="K118" s="134">
        <v>0</v>
      </c>
      <c r="L118" s="171">
        <v>1096</v>
      </c>
      <c r="M118" s="171">
        <v>16</v>
      </c>
      <c r="N118" s="171">
        <v>0</v>
      </c>
      <c r="O118" s="171">
        <v>1263</v>
      </c>
      <c r="P118" s="134">
        <v>2335.6759999999999</v>
      </c>
      <c r="Q118" s="171">
        <v>350</v>
      </c>
      <c r="R118" s="134">
        <v>666</v>
      </c>
      <c r="S118" s="171">
        <v>541</v>
      </c>
      <c r="T118" s="134">
        <v>900</v>
      </c>
      <c r="U118" s="171">
        <v>485</v>
      </c>
      <c r="V118" s="171">
        <v>262</v>
      </c>
      <c r="W118" s="171">
        <v>120</v>
      </c>
      <c r="X118" s="134">
        <v>262</v>
      </c>
      <c r="Y118" s="134">
        <v>259</v>
      </c>
      <c r="Z118" s="171">
        <v>6594</v>
      </c>
      <c r="AA118" s="171">
        <v>1480</v>
      </c>
      <c r="AB118" s="171">
        <v>0</v>
      </c>
      <c r="AC118" s="171">
        <v>400</v>
      </c>
      <c r="AD118" s="134">
        <v>542.39</v>
      </c>
      <c r="AE118" s="171">
        <v>778</v>
      </c>
      <c r="AF118" s="96">
        <v>876</v>
      </c>
      <c r="AG118" s="171">
        <v>1658</v>
      </c>
      <c r="AH118" s="171">
        <v>0</v>
      </c>
      <c r="AI118" s="134">
        <v>777</v>
      </c>
      <c r="AJ118" s="134">
        <v>100</v>
      </c>
      <c r="AK118" s="134">
        <v>709</v>
      </c>
      <c r="AL118" s="135">
        <v>108</v>
      </c>
      <c r="AM118" s="171">
        <v>320</v>
      </c>
      <c r="AN118" s="134">
        <v>200</v>
      </c>
      <c r="AO118" s="134">
        <v>14174.18</v>
      </c>
      <c r="AP118" s="171">
        <v>1186</v>
      </c>
      <c r="AQ118" s="90">
        <v>505</v>
      </c>
      <c r="AR118" s="134">
        <v>872</v>
      </c>
      <c r="AS118" s="171">
        <v>100</v>
      </c>
      <c r="AT118" s="134">
        <v>150</v>
      </c>
      <c r="AU118" s="171">
        <v>0</v>
      </c>
      <c r="AV118" s="145">
        <v>612.93000000000006</v>
      </c>
      <c r="AW118" s="171">
        <v>0</v>
      </c>
      <c r="AX118" s="171">
        <v>0</v>
      </c>
      <c r="AY118" s="90">
        <v>567.5</v>
      </c>
      <c r="AZ118" s="90">
        <v>585.48</v>
      </c>
      <c r="BA118" s="90">
        <v>1171.9949999999999</v>
      </c>
      <c r="BB118" s="90">
        <v>1170</v>
      </c>
      <c r="BC118" s="171">
        <v>952</v>
      </c>
      <c r="BD118" s="126">
        <v>150</v>
      </c>
      <c r="BE118" s="90">
        <v>597.61823529411765</v>
      </c>
      <c r="BF118" s="89">
        <v>480</v>
      </c>
      <c r="BG118" s="115">
        <v>0</v>
      </c>
      <c r="BH118" s="111">
        <v>2800</v>
      </c>
      <c r="BI118" s="112">
        <v>0</v>
      </c>
      <c r="BJ118" s="84">
        <v>579.30999999999995</v>
      </c>
      <c r="BK118" s="136">
        <v>282.94499999999999</v>
      </c>
      <c r="BL118" s="84">
        <v>262.88400000000001</v>
      </c>
      <c r="BM118" s="84">
        <v>0</v>
      </c>
      <c r="BN118" s="90">
        <v>674.55</v>
      </c>
      <c r="BO118" s="74"/>
      <c r="BP118" s="76"/>
      <c r="BQ118" s="74"/>
      <c r="BR118" s="71"/>
      <c r="BS118" s="71"/>
      <c r="BT118" s="71"/>
      <c r="BU118" s="71"/>
      <c r="BV118" s="71"/>
      <c r="BW118" s="71"/>
      <c r="BX118" s="71"/>
      <c r="BY118" s="70"/>
      <c r="BZ118" s="70"/>
      <c r="CA118" s="70"/>
      <c r="CB118" s="70"/>
      <c r="CC118" s="70"/>
      <c r="CD118" s="70"/>
      <c r="CE118" s="70"/>
      <c r="CF118" s="70"/>
      <c r="CG118" s="70"/>
      <c r="CH118" s="70"/>
      <c r="CI118" s="70"/>
      <c r="CJ118" s="70"/>
      <c r="CK118" s="70"/>
      <c r="CL118" s="70"/>
      <c r="CM118" s="70"/>
      <c r="CN118" s="70"/>
      <c r="CO118" s="70"/>
      <c r="CP118" s="70"/>
      <c r="CQ118" s="70"/>
      <c r="CR118" s="70"/>
      <c r="CS118" s="70"/>
      <c r="CT118" s="70"/>
      <c r="CU118" s="70"/>
      <c r="CV118" s="70"/>
      <c r="CW118" s="70"/>
      <c r="CX118" s="70"/>
      <c r="CY118" s="70"/>
      <c r="CZ118" s="70"/>
      <c r="DA118" s="70"/>
      <c r="DB118" s="70"/>
      <c r="DC118" s="70"/>
    </row>
    <row r="119" spans="1:107" ht="16.5" thickBot="1" x14ac:dyDescent="0.3">
      <c r="A119" s="70"/>
      <c r="B119" s="124" t="s">
        <v>118</v>
      </c>
      <c r="C119" s="90"/>
      <c r="D119" s="134">
        <v>60</v>
      </c>
      <c r="E119" s="134">
        <v>153</v>
      </c>
      <c r="F119" s="134">
        <v>309.02300000000002</v>
      </c>
      <c r="G119" s="171"/>
      <c r="H119" s="171">
        <v>40</v>
      </c>
      <c r="I119" s="134">
        <v>200.17099999999999</v>
      </c>
      <c r="J119" s="134">
        <v>0</v>
      </c>
      <c r="K119" s="134">
        <v>0</v>
      </c>
      <c r="L119" s="171">
        <v>1370</v>
      </c>
      <c r="M119" s="171">
        <v>220</v>
      </c>
      <c r="N119" s="171">
        <v>0</v>
      </c>
      <c r="O119" s="171">
        <v>1263</v>
      </c>
      <c r="P119" s="134">
        <v>2260.7379999999998</v>
      </c>
      <c r="Q119" s="171">
        <v>380</v>
      </c>
      <c r="R119" s="134">
        <v>666</v>
      </c>
      <c r="S119" s="171">
        <v>588</v>
      </c>
      <c r="T119" s="134">
        <v>920</v>
      </c>
      <c r="U119" s="171">
        <v>889</v>
      </c>
      <c r="V119" s="171">
        <v>256</v>
      </c>
      <c r="W119" s="171">
        <v>80</v>
      </c>
      <c r="X119" s="134">
        <v>256</v>
      </c>
      <c r="Y119" s="134">
        <v>276</v>
      </c>
      <c r="Z119" s="171">
        <v>6594</v>
      </c>
      <c r="AA119" s="171">
        <v>1770</v>
      </c>
      <c r="AB119" s="171">
        <v>0</v>
      </c>
      <c r="AC119" s="171">
        <v>400</v>
      </c>
      <c r="AD119" s="134">
        <v>407.94</v>
      </c>
      <c r="AE119" s="171">
        <v>755</v>
      </c>
      <c r="AF119" s="96">
        <v>881.05</v>
      </c>
      <c r="AG119" s="171">
        <v>1536</v>
      </c>
      <c r="AH119" s="171">
        <v>0</v>
      </c>
      <c r="AI119" s="134">
        <v>777</v>
      </c>
      <c r="AJ119" s="134">
        <v>100</v>
      </c>
      <c r="AK119" s="134">
        <v>720</v>
      </c>
      <c r="AL119" s="135">
        <v>110</v>
      </c>
      <c r="AM119" s="171">
        <v>380</v>
      </c>
      <c r="AN119" s="134">
        <v>200</v>
      </c>
      <c r="AO119" s="134">
        <v>18362.22</v>
      </c>
      <c r="AP119" s="171">
        <v>1158</v>
      </c>
      <c r="AQ119" s="90">
        <v>504</v>
      </c>
      <c r="AR119" s="134">
        <v>750</v>
      </c>
      <c r="AS119" s="171">
        <v>120</v>
      </c>
      <c r="AT119" s="134">
        <v>174</v>
      </c>
      <c r="AU119" s="171">
        <v>0</v>
      </c>
      <c r="AV119" s="145">
        <v>576.05999999999995</v>
      </c>
      <c r="AW119" s="171">
        <v>0</v>
      </c>
      <c r="AX119" s="171">
        <v>0</v>
      </c>
      <c r="AY119" s="90">
        <v>690</v>
      </c>
      <c r="AZ119" s="90">
        <v>683.9</v>
      </c>
      <c r="BA119" s="90">
        <v>2105.6819999999998</v>
      </c>
      <c r="BB119" s="90">
        <v>1170</v>
      </c>
      <c r="BC119" s="171">
        <v>959</v>
      </c>
      <c r="BD119" s="126">
        <v>150</v>
      </c>
      <c r="BE119" s="90">
        <v>449.18529411764706</v>
      </c>
      <c r="BF119" s="89">
        <v>470</v>
      </c>
      <c r="BG119" s="115">
        <v>0</v>
      </c>
      <c r="BH119" s="111">
        <v>3700</v>
      </c>
      <c r="BI119" s="112">
        <v>0</v>
      </c>
      <c r="BJ119" s="84">
        <v>739.91200000000003</v>
      </c>
      <c r="BK119" s="136">
        <v>273.18200000000002</v>
      </c>
      <c r="BL119" s="84">
        <v>264.54000000000002</v>
      </c>
      <c r="BM119" s="84">
        <v>0</v>
      </c>
      <c r="BN119" s="90">
        <v>740.79000000000008</v>
      </c>
      <c r="BO119" s="75"/>
      <c r="BP119" s="76"/>
      <c r="BQ119" s="75"/>
      <c r="BR119" s="71"/>
      <c r="BS119" s="71"/>
      <c r="BT119" s="71"/>
      <c r="BU119" s="71"/>
      <c r="BV119" s="71"/>
      <c r="BW119" s="71"/>
      <c r="BX119" s="71"/>
      <c r="BY119" s="70"/>
      <c r="BZ119" s="70"/>
      <c r="CA119" s="70"/>
      <c r="CB119" s="70"/>
      <c r="CC119" s="70"/>
      <c r="CD119" s="70"/>
      <c r="CE119" s="70"/>
      <c r="CF119" s="70"/>
      <c r="CG119" s="70"/>
      <c r="CH119" s="70"/>
      <c r="CI119" s="70"/>
      <c r="CJ119" s="70"/>
      <c r="CK119" s="70"/>
      <c r="CL119" s="70"/>
      <c r="CM119" s="70"/>
      <c r="CN119" s="70"/>
      <c r="CO119" s="70"/>
      <c r="CP119" s="70"/>
      <c r="CQ119" s="70"/>
      <c r="CR119" s="70"/>
      <c r="CS119" s="70"/>
      <c r="CT119" s="70"/>
      <c r="CU119" s="70"/>
      <c r="CV119" s="70"/>
      <c r="CW119" s="70"/>
      <c r="CX119" s="70"/>
      <c r="CY119" s="70"/>
      <c r="CZ119" s="70"/>
      <c r="DA119" s="70"/>
      <c r="DB119" s="70"/>
      <c r="DC119" s="70"/>
    </row>
    <row r="120" spans="1:107" ht="16.5" thickBot="1" x14ac:dyDescent="0.3">
      <c r="A120" s="70"/>
      <c r="B120" s="124" t="s">
        <v>119</v>
      </c>
      <c r="C120" s="90"/>
      <c r="D120" s="134">
        <v>60</v>
      </c>
      <c r="E120" s="134">
        <v>158</v>
      </c>
      <c r="F120" s="134">
        <v>402.94</v>
      </c>
      <c r="G120" s="171"/>
      <c r="H120" s="171">
        <v>70</v>
      </c>
      <c r="I120" s="134">
        <v>259.88600000000002</v>
      </c>
      <c r="J120" s="134">
        <v>0</v>
      </c>
      <c r="K120" s="134">
        <v>0</v>
      </c>
      <c r="L120" s="171">
        <v>1096</v>
      </c>
      <c r="M120" s="171">
        <v>263</v>
      </c>
      <c r="N120" s="171">
        <v>0</v>
      </c>
      <c r="O120" s="171">
        <v>1266</v>
      </c>
      <c r="P120" s="134">
        <v>2604.2890000000002</v>
      </c>
      <c r="Q120" s="171">
        <v>340</v>
      </c>
      <c r="R120" s="134">
        <v>666</v>
      </c>
      <c r="S120" s="171">
        <v>541</v>
      </c>
      <c r="T120" s="134">
        <v>900</v>
      </c>
      <c r="U120" s="171">
        <v>1212</v>
      </c>
      <c r="V120" s="171">
        <v>269</v>
      </c>
      <c r="W120" s="171">
        <v>80</v>
      </c>
      <c r="X120" s="134">
        <v>269</v>
      </c>
      <c r="Y120" s="134">
        <v>284</v>
      </c>
      <c r="Z120" s="171">
        <v>6594</v>
      </c>
      <c r="AA120" s="171">
        <v>1349</v>
      </c>
      <c r="AB120" s="171">
        <v>0</v>
      </c>
      <c r="AC120" s="171">
        <v>400</v>
      </c>
      <c r="AD120" s="134">
        <v>145.81</v>
      </c>
      <c r="AE120" s="171">
        <v>764</v>
      </c>
      <c r="AF120" s="96">
        <v>881.05</v>
      </c>
      <c r="AG120" s="171">
        <v>1389</v>
      </c>
      <c r="AH120" s="171">
        <v>0</v>
      </c>
      <c r="AI120" s="134">
        <v>777</v>
      </c>
      <c r="AJ120" s="134">
        <v>100</v>
      </c>
      <c r="AK120" s="134">
        <v>720</v>
      </c>
      <c r="AL120" s="135">
        <v>174</v>
      </c>
      <c r="AM120" s="171">
        <v>420</v>
      </c>
      <c r="AN120" s="134">
        <v>200</v>
      </c>
      <c r="AO120" s="134">
        <v>21637.94</v>
      </c>
      <c r="AP120" s="171">
        <v>1190</v>
      </c>
      <c r="AQ120" s="90">
        <v>506</v>
      </c>
      <c r="AR120" s="134">
        <v>649</v>
      </c>
      <c r="AS120" s="171">
        <v>120</v>
      </c>
      <c r="AT120" s="134">
        <v>120</v>
      </c>
      <c r="AU120" s="171">
        <v>0</v>
      </c>
      <c r="AV120" s="145">
        <v>733</v>
      </c>
      <c r="AW120" s="171">
        <v>0</v>
      </c>
      <c r="AX120" s="171">
        <v>0</v>
      </c>
      <c r="AY120" s="90">
        <v>568</v>
      </c>
      <c r="AZ120" s="90">
        <v>838.84</v>
      </c>
      <c r="BA120" s="90">
        <v>2061.4865000000004</v>
      </c>
      <c r="BB120" s="90">
        <v>1170</v>
      </c>
      <c r="BC120" s="171">
        <v>967</v>
      </c>
      <c r="BD120" s="126">
        <v>145</v>
      </c>
      <c r="BE120" s="90">
        <v>463.23411764705878</v>
      </c>
      <c r="BF120" s="89">
        <v>460</v>
      </c>
      <c r="BG120" s="115">
        <v>0</v>
      </c>
      <c r="BH120" s="111">
        <v>4000</v>
      </c>
      <c r="BI120" s="112">
        <v>0</v>
      </c>
      <c r="BJ120" s="84">
        <v>497.661</v>
      </c>
      <c r="BK120" s="136">
        <v>204.98599999999999</v>
      </c>
      <c r="BL120" s="84">
        <v>270.68</v>
      </c>
      <c r="BM120" s="84">
        <v>0</v>
      </c>
      <c r="BN120" s="90">
        <v>861.17000000000007</v>
      </c>
      <c r="BO120" s="75"/>
      <c r="BP120" s="76"/>
      <c r="BQ120" s="75"/>
      <c r="BR120" s="71"/>
      <c r="BS120" s="71"/>
      <c r="BT120" s="71"/>
      <c r="BU120" s="71"/>
      <c r="BV120" s="71"/>
      <c r="BW120" s="71"/>
      <c r="BX120" s="71"/>
      <c r="BY120" s="70"/>
      <c r="BZ120" s="70"/>
      <c r="CA120" s="70"/>
      <c r="CB120" s="70"/>
      <c r="CC120" s="70"/>
      <c r="CD120" s="70"/>
      <c r="CE120" s="70"/>
      <c r="CF120" s="70"/>
      <c r="CG120" s="70"/>
      <c r="CH120" s="70"/>
      <c r="CI120" s="70"/>
      <c r="CJ120" s="70"/>
      <c r="CK120" s="70"/>
      <c r="CL120" s="70"/>
      <c r="CM120" s="70"/>
      <c r="CN120" s="70"/>
      <c r="CO120" s="70"/>
      <c r="CP120" s="70"/>
      <c r="CQ120" s="70"/>
      <c r="CR120" s="70"/>
      <c r="CS120" s="70"/>
      <c r="CT120" s="70"/>
      <c r="CU120" s="70"/>
      <c r="CV120" s="70"/>
      <c r="CW120" s="70"/>
      <c r="CX120" s="70"/>
      <c r="CY120" s="70"/>
      <c r="CZ120" s="70"/>
      <c r="DA120" s="70"/>
      <c r="DB120" s="70"/>
      <c r="DC120" s="70"/>
    </row>
    <row r="121" spans="1:107" ht="16.5" thickBot="1" x14ac:dyDescent="0.3">
      <c r="A121" s="70"/>
      <c r="B121" s="124" t="s">
        <v>121</v>
      </c>
      <c r="C121" s="90"/>
      <c r="D121" s="134">
        <v>60</v>
      </c>
      <c r="E121" s="134">
        <v>160</v>
      </c>
      <c r="F121" s="134">
        <v>375.78</v>
      </c>
      <c r="G121" s="171"/>
      <c r="H121" s="171">
        <v>90</v>
      </c>
      <c r="I121" s="134">
        <v>171.63200000000001</v>
      </c>
      <c r="J121" s="134">
        <v>0</v>
      </c>
      <c r="K121" s="134">
        <v>0</v>
      </c>
      <c r="L121" s="171">
        <v>1370</v>
      </c>
      <c r="M121" s="171">
        <v>324</v>
      </c>
      <c r="N121" s="171">
        <v>0</v>
      </c>
      <c r="O121" s="171">
        <v>1264</v>
      </c>
      <c r="P121" s="134">
        <v>2664.26</v>
      </c>
      <c r="Q121" s="171">
        <v>340</v>
      </c>
      <c r="R121" s="134">
        <v>666</v>
      </c>
      <c r="S121" s="171">
        <v>541</v>
      </c>
      <c r="T121" s="134">
        <v>920</v>
      </c>
      <c r="U121" s="171">
        <v>808</v>
      </c>
      <c r="V121" s="171">
        <v>271</v>
      </c>
      <c r="W121" s="171">
        <v>80</v>
      </c>
      <c r="X121" s="134">
        <v>271</v>
      </c>
      <c r="Y121" s="134">
        <v>291</v>
      </c>
      <c r="Z121" s="171">
        <v>6594</v>
      </c>
      <c r="AA121" s="171">
        <v>1247</v>
      </c>
      <c r="AB121" s="171">
        <v>0</v>
      </c>
      <c r="AC121" s="171">
        <v>400</v>
      </c>
      <c r="AD121" s="134">
        <v>1846.38</v>
      </c>
      <c r="AE121" s="171">
        <v>763</v>
      </c>
      <c r="AF121" s="96">
        <v>881.1</v>
      </c>
      <c r="AG121" s="171">
        <v>1736</v>
      </c>
      <c r="AH121" s="171">
        <v>0</v>
      </c>
      <c r="AI121" s="134">
        <v>777</v>
      </c>
      <c r="AJ121" s="134">
        <v>100</v>
      </c>
      <c r="AK121" s="134">
        <v>729</v>
      </c>
      <c r="AL121" s="135">
        <v>102</v>
      </c>
      <c r="AM121" s="171">
        <v>650</v>
      </c>
      <c r="AN121" s="134">
        <v>200</v>
      </c>
      <c r="AO121" s="134">
        <v>18400</v>
      </c>
      <c r="AP121" s="171">
        <v>1256</v>
      </c>
      <c r="AQ121" s="90">
        <v>506</v>
      </c>
      <c r="AR121" s="134">
        <v>649</v>
      </c>
      <c r="AS121" s="171">
        <v>120</v>
      </c>
      <c r="AT121" s="134">
        <v>106</v>
      </c>
      <c r="AU121" s="171">
        <v>0</v>
      </c>
      <c r="AV121" s="145">
        <v>697.06999999999994</v>
      </c>
      <c r="AW121" s="171">
        <v>0</v>
      </c>
      <c r="AX121" s="171">
        <v>0</v>
      </c>
      <c r="AY121" s="90">
        <v>934</v>
      </c>
      <c r="AZ121" s="90">
        <v>807.48</v>
      </c>
      <c r="BA121" s="90">
        <v>1582.25</v>
      </c>
      <c r="BB121" s="90">
        <v>1170</v>
      </c>
      <c r="BC121" s="171">
        <v>971</v>
      </c>
      <c r="BD121" s="126">
        <v>145</v>
      </c>
      <c r="BE121" s="90">
        <v>721.40705882352938</v>
      </c>
      <c r="BF121" s="89">
        <v>460</v>
      </c>
      <c r="BG121" s="115">
        <v>0</v>
      </c>
      <c r="BH121" s="111">
        <v>5000</v>
      </c>
      <c r="BI121" s="112">
        <v>0</v>
      </c>
      <c r="BJ121" s="84">
        <v>568.06600000000003</v>
      </c>
      <c r="BK121" s="136">
        <v>160.226</v>
      </c>
      <c r="BL121" s="84">
        <v>279.06599999999997</v>
      </c>
      <c r="BM121" s="84">
        <v>0</v>
      </c>
      <c r="BN121" s="90">
        <v>805.26</v>
      </c>
      <c r="BO121" s="75"/>
      <c r="BP121" s="76"/>
      <c r="BQ121" s="75"/>
      <c r="BR121" s="71"/>
      <c r="BS121" s="71"/>
      <c r="BT121" s="71"/>
      <c r="BU121" s="71"/>
      <c r="BV121" s="71"/>
      <c r="BW121" s="71"/>
      <c r="BX121" s="71"/>
      <c r="BY121" s="70"/>
      <c r="BZ121" s="70"/>
      <c r="CA121" s="70"/>
      <c r="CB121" s="70"/>
      <c r="CC121" s="70"/>
      <c r="CD121" s="70"/>
      <c r="CE121" s="70"/>
      <c r="CF121" s="70"/>
      <c r="CG121" s="70"/>
      <c r="CH121" s="70"/>
      <c r="CI121" s="70"/>
      <c r="CJ121" s="70"/>
      <c r="CK121" s="70"/>
      <c r="CL121" s="70"/>
      <c r="CM121" s="70"/>
      <c r="CN121" s="70"/>
      <c r="CO121" s="70"/>
      <c r="CP121" s="70"/>
      <c r="CQ121" s="70"/>
      <c r="CR121" s="70"/>
      <c r="CS121" s="70"/>
      <c r="CT121" s="70"/>
      <c r="CU121" s="70"/>
      <c r="CV121" s="70"/>
      <c r="CW121" s="70"/>
      <c r="CX121" s="70"/>
      <c r="CY121" s="70"/>
      <c r="CZ121" s="70"/>
      <c r="DA121" s="70"/>
      <c r="DB121" s="70"/>
      <c r="DC121" s="70"/>
    </row>
    <row r="122" spans="1:107" ht="16.5" thickBot="1" x14ac:dyDescent="0.3">
      <c r="A122" s="70"/>
      <c r="B122" s="124" t="s">
        <v>122</v>
      </c>
      <c r="C122" s="98">
        <v>496.01</v>
      </c>
      <c r="D122" s="134">
        <v>60</v>
      </c>
      <c r="E122" s="157">
        <v>153</v>
      </c>
      <c r="F122" s="157">
        <v>385.79</v>
      </c>
      <c r="G122" s="173"/>
      <c r="H122" s="173">
        <v>75</v>
      </c>
      <c r="I122" s="157">
        <v>211.57400000000001</v>
      </c>
      <c r="J122" s="134">
        <v>0</v>
      </c>
      <c r="K122" s="134">
        <v>0</v>
      </c>
      <c r="L122" s="171">
        <v>1096</v>
      </c>
      <c r="M122" s="173">
        <v>424</v>
      </c>
      <c r="N122" s="171">
        <v>0</v>
      </c>
      <c r="O122" s="171">
        <v>1263</v>
      </c>
      <c r="P122" s="157">
        <v>2085.3389999999999</v>
      </c>
      <c r="Q122" s="173">
        <v>300</v>
      </c>
      <c r="R122" s="134">
        <v>666</v>
      </c>
      <c r="S122" s="173">
        <v>541</v>
      </c>
      <c r="T122" s="157">
        <v>840</v>
      </c>
      <c r="U122" s="173">
        <v>1373</v>
      </c>
      <c r="V122" s="173">
        <v>234</v>
      </c>
      <c r="W122" s="173">
        <v>120</v>
      </c>
      <c r="X122" s="157">
        <v>234</v>
      </c>
      <c r="Y122" s="157">
        <v>255</v>
      </c>
      <c r="Z122" s="171">
        <v>6594</v>
      </c>
      <c r="AA122" s="173">
        <v>1585</v>
      </c>
      <c r="AB122" s="171">
        <v>0</v>
      </c>
      <c r="AC122" s="171">
        <v>400</v>
      </c>
      <c r="AD122" s="157">
        <v>538.29</v>
      </c>
      <c r="AE122" s="173">
        <v>778</v>
      </c>
      <c r="AF122" s="96">
        <v>881.1</v>
      </c>
      <c r="AG122" s="173">
        <v>1548</v>
      </c>
      <c r="AH122" s="171">
        <v>0</v>
      </c>
      <c r="AI122" s="134">
        <v>777</v>
      </c>
      <c r="AJ122" s="157">
        <v>100</v>
      </c>
      <c r="AK122" s="157">
        <v>700</v>
      </c>
      <c r="AL122" s="135">
        <v>91</v>
      </c>
      <c r="AM122" s="173">
        <v>520</v>
      </c>
      <c r="AN122" s="134">
        <v>200</v>
      </c>
      <c r="AO122" s="134">
        <v>18464</v>
      </c>
      <c r="AP122" s="173">
        <v>1058</v>
      </c>
      <c r="AQ122" s="98">
        <v>505</v>
      </c>
      <c r="AR122" s="157">
        <v>493</v>
      </c>
      <c r="AS122" s="173">
        <v>100</v>
      </c>
      <c r="AT122" s="157">
        <v>160</v>
      </c>
      <c r="AU122" s="171">
        <v>0</v>
      </c>
      <c r="AV122" s="155">
        <v>726</v>
      </c>
      <c r="AW122" s="171">
        <v>0</v>
      </c>
      <c r="AX122" s="171">
        <v>0</v>
      </c>
      <c r="AY122" s="98">
        <v>1063</v>
      </c>
      <c r="AZ122" s="98">
        <v>490.96</v>
      </c>
      <c r="BA122" s="98">
        <v>1437.68</v>
      </c>
      <c r="BB122" s="90">
        <v>1170</v>
      </c>
      <c r="BC122" s="173">
        <v>708</v>
      </c>
      <c r="BD122" s="132">
        <v>150</v>
      </c>
      <c r="BE122" s="98">
        <v>503.47117647058826</v>
      </c>
      <c r="BF122" s="152">
        <v>450</v>
      </c>
      <c r="BG122" s="115">
        <v>0</v>
      </c>
      <c r="BH122" s="114">
        <v>3750</v>
      </c>
      <c r="BI122" s="112">
        <v>0</v>
      </c>
      <c r="BJ122" s="84">
        <v>595.17999999999995</v>
      </c>
      <c r="BK122" s="136">
        <v>188.364</v>
      </c>
      <c r="BL122" s="97">
        <v>390.69099999999997</v>
      </c>
      <c r="BM122" s="84">
        <v>0</v>
      </c>
      <c r="BN122" s="98">
        <v>808.79</v>
      </c>
      <c r="BO122" s="75"/>
      <c r="BP122" s="76"/>
      <c r="BQ122" s="75"/>
      <c r="BR122" s="71"/>
      <c r="BS122" s="71"/>
      <c r="BT122" s="71"/>
      <c r="BU122" s="71"/>
      <c r="BV122" s="71"/>
      <c r="BW122" s="71"/>
      <c r="BX122" s="71"/>
      <c r="BY122" s="70"/>
      <c r="BZ122" s="70"/>
      <c r="CA122" s="70"/>
      <c r="CB122" s="70"/>
      <c r="CC122" s="70"/>
      <c r="CD122" s="70"/>
      <c r="CE122" s="70"/>
      <c r="CF122" s="70"/>
      <c r="CG122" s="70"/>
      <c r="CH122" s="70"/>
      <c r="CI122" s="70"/>
      <c r="CJ122" s="70"/>
      <c r="CK122" s="70"/>
      <c r="CL122" s="70"/>
      <c r="CM122" s="70"/>
      <c r="CN122" s="70"/>
      <c r="CO122" s="70"/>
      <c r="CP122" s="70"/>
      <c r="CQ122" s="70"/>
      <c r="CR122" s="70"/>
      <c r="CS122" s="70"/>
      <c r="CT122" s="70"/>
      <c r="CU122" s="70"/>
      <c r="CV122" s="70"/>
      <c r="CW122" s="70"/>
      <c r="CX122" s="70"/>
      <c r="CY122" s="70"/>
      <c r="CZ122" s="70"/>
      <c r="DA122" s="70"/>
      <c r="DB122" s="70"/>
      <c r="DC122" s="70"/>
    </row>
    <row r="123" spans="1:107" ht="16.5" thickBot="1" x14ac:dyDescent="0.3">
      <c r="A123" s="70"/>
      <c r="B123" s="124" t="s">
        <v>124</v>
      </c>
      <c r="C123" s="90">
        <v>305.81</v>
      </c>
      <c r="D123" s="134">
        <v>60</v>
      </c>
      <c r="E123" s="134">
        <v>223.6</v>
      </c>
      <c r="F123" s="134">
        <v>311.721</v>
      </c>
      <c r="G123" s="171"/>
      <c r="H123" s="171">
        <v>80</v>
      </c>
      <c r="I123" s="134">
        <v>232.29</v>
      </c>
      <c r="J123" s="134">
        <v>0</v>
      </c>
      <c r="K123" s="134">
        <v>0</v>
      </c>
      <c r="L123" s="171">
        <v>1370</v>
      </c>
      <c r="M123" s="171">
        <v>241</v>
      </c>
      <c r="N123" s="171">
        <v>0</v>
      </c>
      <c r="O123" s="171">
        <v>1264</v>
      </c>
      <c r="P123" s="134">
        <v>2206.395</v>
      </c>
      <c r="Q123" s="171">
        <v>320</v>
      </c>
      <c r="R123" s="134">
        <v>666</v>
      </c>
      <c r="S123" s="171">
        <v>541</v>
      </c>
      <c r="T123" s="134">
        <v>890</v>
      </c>
      <c r="U123" s="171">
        <v>808</v>
      </c>
      <c r="V123" s="171">
        <v>267</v>
      </c>
      <c r="W123" s="171">
        <v>100</v>
      </c>
      <c r="X123" s="134">
        <v>267</v>
      </c>
      <c r="Y123" s="134">
        <v>267</v>
      </c>
      <c r="Z123" s="171">
        <v>6594</v>
      </c>
      <c r="AA123" s="171">
        <v>1478</v>
      </c>
      <c r="AB123" s="171">
        <v>0</v>
      </c>
      <c r="AC123" s="171">
        <v>400</v>
      </c>
      <c r="AD123" s="134">
        <v>339.54</v>
      </c>
      <c r="AE123" s="171">
        <v>753</v>
      </c>
      <c r="AF123" s="96">
        <v>881.1</v>
      </c>
      <c r="AG123" s="171">
        <v>1987</v>
      </c>
      <c r="AH123" s="171">
        <v>0</v>
      </c>
      <c r="AI123" s="134">
        <v>777</v>
      </c>
      <c r="AJ123" s="134">
        <v>100</v>
      </c>
      <c r="AK123" s="134">
        <v>725</v>
      </c>
      <c r="AL123" s="135">
        <v>122</v>
      </c>
      <c r="AM123" s="171">
        <v>420</v>
      </c>
      <c r="AN123" s="134">
        <v>200</v>
      </c>
      <c r="AO123" s="134">
        <v>33411.83</v>
      </c>
      <c r="AP123" s="171">
        <v>1099</v>
      </c>
      <c r="AQ123" s="90">
        <v>505</v>
      </c>
      <c r="AR123" s="134">
        <v>335</v>
      </c>
      <c r="AS123" s="171">
        <v>120</v>
      </c>
      <c r="AT123" s="134">
        <v>153</v>
      </c>
      <c r="AU123" s="171">
        <v>0</v>
      </c>
      <c r="AV123" s="145">
        <v>654</v>
      </c>
      <c r="AW123" s="171">
        <v>0</v>
      </c>
      <c r="AX123" s="171">
        <v>0</v>
      </c>
      <c r="AY123" s="90">
        <v>1311.5</v>
      </c>
      <c r="AZ123" s="90">
        <v>424.01</v>
      </c>
      <c r="BA123" s="90">
        <v>2018.92</v>
      </c>
      <c r="BB123" s="90">
        <v>1170</v>
      </c>
      <c r="BC123" s="171">
        <v>953</v>
      </c>
      <c r="BD123" s="126">
        <v>145</v>
      </c>
      <c r="BE123" s="90">
        <v>534.1882352941177</v>
      </c>
      <c r="BF123" s="89">
        <v>470</v>
      </c>
      <c r="BG123" s="115">
        <v>0</v>
      </c>
      <c r="BH123" s="111">
        <v>1200</v>
      </c>
      <c r="BI123" s="112">
        <v>0</v>
      </c>
      <c r="BJ123" s="84">
        <v>554.16399999999999</v>
      </c>
      <c r="BK123" s="136">
        <v>397.84399999999999</v>
      </c>
      <c r="BL123" s="84">
        <v>383.03800000000001</v>
      </c>
      <c r="BM123" s="84">
        <v>0</v>
      </c>
      <c r="BN123" s="90">
        <v>731.32</v>
      </c>
      <c r="BO123" s="75"/>
      <c r="BP123" s="76"/>
      <c r="BQ123" s="75"/>
      <c r="BR123" s="71"/>
      <c r="BS123" s="71"/>
      <c r="BT123" s="71"/>
      <c r="BU123" s="71"/>
      <c r="BV123" s="71"/>
      <c r="BW123" s="71"/>
      <c r="BX123" s="71"/>
      <c r="BY123" s="70"/>
      <c r="BZ123" s="70"/>
      <c r="CA123" s="70"/>
      <c r="CB123" s="70"/>
      <c r="CC123" s="70"/>
      <c r="CD123" s="70"/>
      <c r="CE123" s="70"/>
      <c r="CF123" s="70"/>
      <c r="CG123" s="70"/>
      <c r="CH123" s="70"/>
      <c r="CI123" s="70"/>
      <c r="CJ123" s="70"/>
      <c r="CK123" s="70"/>
      <c r="CL123" s="70"/>
      <c r="CM123" s="70"/>
      <c r="CN123" s="70"/>
      <c r="CO123" s="70"/>
      <c r="CP123" s="70"/>
      <c r="CQ123" s="70"/>
      <c r="CR123" s="70"/>
      <c r="CS123" s="70"/>
      <c r="CT123" s="70"/>
      <c r="CU123" s="70"/>
      <c r="CV123" s="70"/>
      <c r="CW123" s="70"/>
      <c r="CX123" s="70"/>
      <c r="CY123" s="70"/>
      <c r="CZ123" s="70"/>
      <c r="DA123" s="70"/>
      <c r="DB123" s="70"/>
      <c r="DC123" s="70"/>
    </row>
    <row r="124" spans="1:107" ht="16.5" thickBot="1" x14ac:dyDescent="0.3">
      <c r="A124" s="70"/>
      <c r="B124" s="124" t="s">
        <v>125</v>
      </c>
      <c r="C124" s="90">
        <v>607.91</v>
      </c>
      <c r="D124" s="134">
        <v>60</v>
      </c>
      <c r="E124" s="134">
        <v>160</v>
      </c>
      <c r="F124" s="134">
        <v>306.93700000000001</v>
      </c>
      <c r="G124" s="171"/>
      <c r="H124" s="171">
        <v>90</v>
      </c>
      <c r="I124" s="134">
        <v>234.17</v>
      </c>
      <c r="J124" s="134">
        <v>0</v>
      </c>
      <c r="K124" s="134">
        <v>0</v>
      </c>
      <c r="L124" s="171">
        <v>1096</v>
      </c>
      <c r="M124" s="171">
        <v>329</v>
      </c>
      <c r="N124" s="171">
        <v>0</v>
      </c>
      <c r="O124" s="171">
        <v>1263</v>
      </c>
      <c r="P124" s="134">
        <v>2486.4940000000001</v>
      </c>
      <c r="Q124" s="171">
        <v>350</v>
      </c>
      <c r="R124" s="134">
        <v>666</v>
      </c>
      <c r="S124" s="171">
        <v>588</v>
      </c>
      <c r="T124" s="134">
        <v>920</v>
      </c>
      <c r="U124" s="171">
        <v>808</v>
      </c>
      <c r="V124" s="171">
        <v>274</v>
      </c>
      <c r="W124" s="171">
        <v>120</v>
      </c>
      <c r="X124" s="134">
        <v>274</v>
      </c>
      <c r="Y124" s="134">
        <v>263</v>
      </c>
      <c r="Z124" s="171">
        <v>6594</v>
      </c>
      <c r="AA124" s="171">
        <v>1726</v>
      </c>
      <c r="AB124" s="171">
        <v>0</v>
      </c>
      <c r="AC124" s="171">
        <v>400</v>
      </c>
      <c r="AD124" s="134">
        <v>200.75</v>
      </c>
      <c r="AE124" s="171">
        <v>745</v>
      </c>
      <c r="AF124" s="96">
        <v>881.1</v>
      </c>
      <c r="AG124" s="171">
        <v>2150</v>
      </c>
      <c r="AH124" s="171">
        <v>0</v>
      </c>
      <c r="AI124" s="134">
        <v>777</v>
      </c>
      <c r="AJ124" s="134">
        <v>100</v>
      </c>
      <c r="AK124" s="134">
        <v>758</v>
      </c>
      <c r="AL124" s="135">
        <v>65</v>
      </c>
      <c r="AM124" s="171">
        <v>250</v>
      </c>
      <c r="AN124" s="134">
        <v>200</v>
      </c>
      <c r="AO124" s="134">
        <v>25217.65</v>
      </c>
      <c r="AP124" s="171">
        <v>1035</v>
      </c>
      <c r="AQ124" s="90">
        <v>500</v>
      </c>
      <c r="AR124" s="134">
        <v>335</v>
      </c>
      <c r="AS124" s="171">
        <v>120</v>
      </c>
      <c r="AT124" s="134">
        <v>210</v>
      </c>
      <c r="AU124" s="171">
        <v>0</v>
      </c>
      <c r="AV124" s="145">
        <v>677.02</v>
      </c>
      <c r="AW124" s="171">
        <v>0</v>
      </c>
      <c r="AX124" s="171">
        <v>0</v>
      </c>
      <c r="AY124" s="90">
        <v>653.20000000000005</v>
      </c>
      <c r="AZ124" s="90">
        <v>0</v>
      </c>
      <c r="BA124" s="90">
        <v>1741.67</v>
      </c>
      <c r="BB124" s="90">
        <v>1170</v>
      </c>
      <c r="BC124" s="171">
        <v>945</v>
      </c>
      <c r="BD124" s="126">
        <v>140</v>
      </c>
      <c r="BE124" s="90">
        <v>672.83117647058828</v>
      </c>
      <c r="BF124" s="89">
        <v>450</v>
      </c>
      <c r="BG124" s="115">
        <v>0</v>
      </c>
      <c r="BH124" s="111">
        <v>5232</v>
      </c>
      <c r="BI124" s="112">
        <v>0</v>
      </c>
      <c r="BJ124" s="84">
        <v>299.57</v>
      </c>
      <c r="BK124" s="136">
        <v>58.089999999999996</v>
      </c>
      <c r="BL124" s="84">
        <v>273.59699999999998</v>
      </c>
      <c r="BM124" s="84">
        <v>0</v>
      </c>
      <c r="BN124" s="90">
        <v>638.05999999999995</v>
      </c>
      <c r="BO124" s="75"/>
      <c r="BP124" s="76"/>
      <c r="BQ124" s="75"/>
      <c r="BR124" s="71"/>
      <c r="BS124" s="71"/>
      <c r="BT124" s="71"/>
      <c r="BU124" s="71"/>
      <c r="BV124" s="71"/>
      <c r="BW124" s="71"/>
      <c r="BX124" s="71"/>
      <c r="BY124" s="70"/>
      <c r="BZ124" s="70"/>
      <c r="CA124" s="70"/>
      <c r="CB124" s="70"/>
      <c r="CC124" s="70"/>
      <c r="CD124" s="70"/>
      <c r="CE124" s="70"/>
      <c r="CF124" s="70"/>
      <c r="CG124" s="70"/>
      <c r="CH124" s="70"/>
      <c r="CI124" s="70"/>
      <c r="CJ124" s="70"/>
      <c r="CK124" s="70"/>
      <c r="CL124" s="70"/>
      <c r="CM124" s="70"/>
      <c r="CN124" s="70"/>
      <c r="CO124" s="70"/>
      <c r="CP124" s="70"/>
      <c r="CQ124" s="70"/>
      <c r="CR124" s="70"/>
      <c r="CS124" s="70"/>
      <c r="CT124" s="70"/>
      <c r="CU124" s="70"/>
      <c r="CV124" s="70"/>
      <c r="CW124" s="70"/>
      <c r="CX124" s="70"/>
      <c r="CY124" s="70"/>
      <c r="CZ124" s="70"/>
      <c r="DA124" s="70"/>
      <c r="DB124" s="70"/>
      <c r="DC124" s="70"/>
    </row>
    <row r="125" spans="1:107" ht="16.5" thickBot="1" x14ac:dyDescent="0.3">
      <c r="A125" s="70"/>
      <c r="B125" s="124" t="s">
        <v>127</v>
      </c>
      <c r="C125" s="90">
        <v>302.11</v>
      </c>
      <c r="D125" s="134">
        <v>60</v>
      </c>
      <c r="E125" s="134">
        <v>151</v>
      </c>
      <c r="F125" s="134">
        <v>240.81</v>
      </c>
      <c r="G125" s="171"/>
      <c r="H125" s="171">
        <v>95</v>
      </c>
      <c r="I125" s="134">
        <v>203.42500000000001</v>
      </c>
      <c r="J125" s="134">
        <v>0</v>
      </c>
      <c r="K125" s="134">
        <v>0</v>
      </c>
      <c r="L125" s="171">
        <v>1370</v>
      </c>
      <c r="M125" s="171">
        <v>430</v>
      </c>
      <c r="N125" s="171">
        <v>0</v>
      </c>
      <c r="O125" s="171">
        <v>1263</v>
      </c>
      <c r="P125" s="134">
        <v>2854.788</v>
      </c>
      <c r="Q125" s="171">
        <v>400</v>
      </c>
      <c r="R125" s="134">
        <v>666</v>
      </c>
      <c r="S125" s="171">
        <v>588</v>
      </c>
      <c r="T125" s="134">
        <v>800</v>
      </c>
      <c r="U125" s="171">
        <v>808</v>
      </c>
      <c r="V125" s="171">
        <v>280</v>
      </c>
      <c r="W125" s="171">
        <v>80</v>
      </c>
      <c r="X125" s="134">
        <v>280</v>
      </c>
      <c r="Y125" s="134">
        <v>276</v>
      </c>
      <c r="Z125" s="171">
        <v>6594</v>
      </c>
      <c r="AA125" s="171">
        <v>634</v>
      </c>
      <c r="AB125" s="171">
        <v>0</v>
      </c>
      <c r="AC125" s="171">
        <v>400</v>
      </c>
      <c r="AD125" s="134">
        <v>66.7</v>
      </c>
      <c r="AE125" s="171">
        <v>759</v>
      </c>
      <c r="AF125" s="96">
        <v>881.1</v>
      </c>
      <c r="AG125" s="171">
        <v>2436</v>
      </c>
      <c r="AH125" s="171">
        <v>0</v>
      </c>
      <c r="AI125" s="134">
        <v>777</v>
      </c>
      <c r="AJ125" s="134">
        <v>100</v>
      </c>
      <c r="AK125" s="134">
        <v>750</v>
      </c>
      <c r="AL125" s="135">
        <v>75</v>
      </c>
      <c r="AM125" s="171">
        <v>290</v>
      </c>
      <c r="AN125" s="134">
        <v>200</v>
      </c>
      <c r="AO125" s="134">
        <v>40813.919999999998</v>
      </c>
      <c r="AP125" s="171">
        <v>1340</v>
      </c>
      <c r="AQ125" s="90">
        <v>506</v>
      </c>
      <c r="AR125" s="134">
        <v>513</v>
      </c>
      <c r="AS125" s="171">
        <v>120</v>
      </c>
      <c r="AT125" s="134">
        <v>169</v>
      </c>
      <c r="AU125" s="171">
        <v>0</v>
      </c>
      <c r="AV125" s="145">
        <v>650</v>
      </c>
      <c r="AW125" s="171">
        <v>0</v>
      </c>
      <c r="AX125" s="171">
        <v>0</v>
      </c>
      <c r="AY125" s="90">
        <v>1045.2</v>
      </c>
      <c r="AZ125" s="90">
        <v>569.67999999999995</v>
      </c>
      <c r="BA125" s="90">
        <v>2262.6999999999998</v>
      </c>
      <c r="BB125" s="90">
        <v>1170</v>
      </c>
      <c r="BC125" s="171">
        <v>941</v>
      </c>
      <c r="BD125" s="126">
        <v>145</v>
      </c>
      <c r="BE125" s="90">
        <v>725.75588235294117</v>
      </c>
      <c r="BF125" s="89">
        <v>460</v>
      </c>
      <c r="BG125" s="115">
        <v>0</v>
      </c>
      <c r="BH125" s="111">
        <v>1000</v>
      </c>
      <c r="BI125" s="112">
        <v>0</v>
      </c>
      <c r="BJ125" s="84">
        <v>323.29000000000002</v>
      </c>
      <c r="BK125" s="136">
        <v>0</v>
      </c>
      <c r="BL125" s="84">
        <v>383.03500000000003</v>
      </c>
      <c r="BM125" s="84">
        <v>0</v>
      </c>
      <c r="BN125" s="90">
        <v>734.23</v>
      </c>
      <c r="BO125" s="75"/>
      <c r="BP125" s="76"/>
      <c r="BQ125" s="75"/>
      <c r="BR125" s="71"/>
      <c r="BS125" s="71"/>
      <c r="BT125" s="71"/>
      <c r="BU125" s="71"/>
      <c r="BV125" s="71"/>
      <c r="BW125" s="71"/>
      <c r="BX125" s="71"/>
      <c r="BY125" s="70"/>
      <c r="BZ125" s="70"/>
      <c r="CA125" s="70"/>
      <c r="CB125" s="70"/>
      <c r="CC125" s="70"/>
      <c r="CD125" s="70"/>
      <c r="CE125" s="70"/>
      <c r="CF125" s="70"/>
      <c r="CG125" s="70"/>
      <c r="CH125" s="70"/>
      <c r="CI125" s="70"/>
      <c r="CJ125" s="70"/>
      <c r="CK125" s="70"/>
      <c r="CL125" s="70"/>
      <c r="CM125" s="70"/>
      <c r="CN125" s="70"/>
      <c r="CO125" s="70"/>
      <c r="CP125" s="70"/>
      <c r="CQ125" s="70"/>
      <c r="CR125" s="70"/>
      <c r="CS125" s="70"/>
      <c r="CT125" s="70"/>
      <c r="CU125" s="70"/>
      <c r="CV125" s="70"/>
      <c r="CW125" s="70"/>
      <c r="CX125" s="70"/>
      <c r="CY125" s="70"/>
      <c r="CZ125" s="70"/>
      <c r="DA125" s="70"/>
      <c r="DB125" s="70"/>
      <c r="DC125" s="70"/>
    </row>
    <row r="126" spans="1:107" ht="16.5" thickBot="1" x14ac:dyDescent="0.3">
      <c r="A126" s="70"/>
      <c r="B126" s="124" t="s">
        <v>128</v>
      </c>
      <c r="C126" s="90">
        <v>301.5</v>
      </c>
      <c r="D126" s="134">
        <v>60</v>
      </c>
      <c r="E126" s="174">
        <v>166</v>
      </c>
      <c r="F126" s="174">
        <v>359.49</v>
      </c>
      <c r="G126" s="165"/>
      <c r="H126" s="165">
        <v>70</v>
      </c>
      <c r="I126" s="174">
        <v>132.179</v>
      </c>
      <c r="J126" s="134">
        <v>0</v>
      </c>
      <c r="K126" s="134">
        <v>0</v>
      </c>
      <c r="L126" s="171">
        <v>1096</v>
      </c>
      <c r="M126" s="165">
        <v>185</v>
      </c>
      <c r="N126" s="171">
        <v>0</v>
      </c>
      <c r="O126" s="171">
        <v>1265</v>
      </c>
      <c r="P126" s="174">
        <v>2527.9780000000001</v>
      </c>
      <c r="Q126" s="165">
        <v>440</v>
      </c>
      <c r="R126" s="134">
        <v>666</v>
      </c>
      <c r="S126" s="165">
        <v>541</v>
      </c>
      <c r="T126" s="174">
        <v>800</v>
      </c>
      <c r="U126" s="165">
        <v>808</v>
      </c>
      <c r="V126" s="165">
        <v>213</v>
      </c>
      <c r="W126" s="165">
        <v>80</v>
      </c>
      <c r="X126" s="174">
        <v>213</v>
      </c>
      <c r="Y126" s="174">
        <v>277</v>
      </c>
      <c r="Z126" s="171">
        <v>6594</v>
      </c>
      <c r="AA126" s="165">
        <v>2321</v>
      </c>
      <c r="AB126" s="171">
        <v>0</v>
      </c>
      <c r="AC126" s="171">
        <v>400</v>
      </c>
      <c r="AD126" s="174">
        <v>1462.02</v>
      </c>
      <c r="AE126" s="165">
        <v>755</v>
      </c>
      <c r="AF126" s="96">
        <v>881.1</v>
      </c>
      <c r="AG126" s="165">
        <v>2421</v>
      </c>
      <c r="AH126" s="171">
        <v>0</v>
      </c>
      <c r="AI126" s="134">
        <v>777</v>
      </c>
      <c r="AJ126" s="174">
        <v>100</v>
      </c>
      <c r="AK126" s="174">
        <v>730</v>
      </c>
      <c r="AL126" s="135">
        <v>0</v>
      </c>
      <c r="AM126" s="165">
        <v>320</v>
      </c>
      <c r="AN126" s="134">
        <v>200</v>
      </c>
      <c r="AO126" s="174">
        <v>40879.22</v>
      </c>
      <c r="AP126" s="165">
        <v>1026</v>
      </c>
      <c r="AQ126" s="90">
        <v>505</v>
      </c>
      <c r="AR126" s="174">
        <v>550</v>
      </c>
      <c r="AS126" s="165">
        <v>120</v>
      </c>
      <c r="AT126" s="174">
        <v>150</v>
      </c>
      <c r="AU126" s="171">
        <v>0</v>
      </c>
      <c r="AV126" s="163">
        <v>1127</v>
      </c>
      <c r="AW126" s="171">
        <v>0</v>
      </c>
      <c r="AX126" s="171">
        <v>0</v>
      </c>
      <c r="AY126" s="90">
        <v>9037</v>
      </c>
      <c r="AZ126" s="90">
        <v>0</v>
      </c>
      <c r="BA126" s="90">
        <v>1545.1799999999998</v>
      </c>
      <c r="BB126" s="90">
        <v>1170</v>
      </c>
      <c r="BC126" s="165">
        <v>935</v>
      </c>
      <c r="BD126" s="126">
        <v>154</v>
      </c>
      <c r="BE126" s="90">
        <v>847.80235294117642</v>
      </c>
      <c r="BF126" s="160">
        <v>470</v>
      </c>
      <c r="BG126" s="115">
        <v>0</v>
      </c>
      <c r="BH126" s="111">
        <v>1800</v>
      </c>
      <c r="BI126" s="112">
        <v>0</v>
      </c>
      <c r="BJ126" s="84">
        <v>630.25400000000002</v>
      </c>
      <c r="BK126" s="136">
        <v>92.825099999999992</v>
      </c>
      <c r="BL126" s="84"/>
      <c r="BM126" s="84">
        <v>0</v>
      </c>
      <c r="BN126" s="90">
        <v>610.25</v>
      </c>
      <c r="BO126" s="75"/>
      <c r="BP126" s="76"/>
      <c r="BQ126" s="75"/>
      <c r="BR126" s="71"/>
      <c r="BS126" s="71"/>
      <c r="BT126" s="71"/>
      <c r="BU126" s="71"/>
      <c r="BV126" s="71"/>
      <c r="BW126" s="71"/>
      <c r="BX126" s="71"/>
      <c r="BY126" s="70"/>
      <c r="BZ126" s="70"/>
      <c r="CA126" s="70"/>
      <c r="CB126" s="70"/>
      <c r="CC126" s="70"/>
      <c r="CD126" s="70"/>
      <c r="CE126" s="70"/>
      <c r="CF126" s="70"/>
      <c r="CG126" s="70"/>
      <c r="CH126" s="70"/>
      <c r="CI126" s="70"/>
      <c r="CJ126" s="70"/>
      <c r="CK126" s="70"/>
      <c r="CL126" s="70"/>
      <c r="CM126" s="70"/>
      <c r="CN126" s="70"/>
      <c r="CO126" s="70"/>
      <c r="CP126" s="70"/>
      <c r="CQ126" s="70"/>
      <c r="CR126" s="70"/>
      <c r="CS126" s="70"/>
      <c r="CT126" s="70"/>
      <c r="CU126" s="70"/>
      <c r="CV126" s="70"/>
      <c r="CW126" s="70"/>
      <c r="CX126" s="70"/>
      <c r="CY126" s="70"/>
      <c r="CZ126" s="70"/>
      <c r="DA126" s="70"/>
      <c r="DB126" s="70"/>
      <c r="DC126" s="70"/>
    </row>
    <row r="127" spans="1:107" ht="15.75" x14ac:dyDescent="0.25">
      <c r="A127" s="70"/>
      <c r="B127" s="127" t="s">
        <v>130</v>
      </c>
      <c r="C127" s="127">
        <f t="shared" ref="C127:BD127" si="29">SUM(C115:C126)</f>
        <v>2408.6800000000003</v>
      </c>
      <c r="D127" s="127">
        <f t="shared" si="29"/>
        <v>720</v>
      </c>
      <c r="E127" s="127">
        <f t="shared" si="29"/>
        <v>1960.6</v>
      </c>
      <c r="F127" s="127">
        <f t="shared" si="29"/>
        <v>3792.1459999999997</v>
      </c>
      <c r="G127" s="127">
        <f t="shared" si="29"/>
        <v>389</v>
      </c>
      <c r="H127" s="127">
        <f t="shared" si="29"/>
        <v>800</v>
      </c>
      <c r="I127" s="127">
        <f t="shared" si="29"/>
        <v>3020.5640000000003</v>
      </c>
      <c r="J127" s="127">
        <f t="shared" si="29"/>
        <v>0</v>
      </c>
      <c r="K127" s="127">
        <f t="shared" ref="K127:AW127" si="30">SUM(K115:K126)</f>
        <v>0</v>
      </c>
      <c r="L127" s="127">
        <f t="shared" si="30"/>
        <v>14796</v>
      </c>
      <c r="M127" s="127">
        <f t="shared" si="30"/>
        <v>2432</v>
      </c>
      <c r="N127" s="127">
        <f t="shared" si="30"/>
        <v>0</v>
      </c>
      <c r="O127" s="127">
        <f t="shared" si="30"/>
        <v>15168</v>
      </c>
      <c r="P127" s="127">
        <f t="shared" si="30"/>
        <v>29853.932999999997</v>
      </c>
      <c r="Q127" s="127">
        <f t="shared" si="30"/>
        <v>4160</v>
      </c>
      <c r="R127" s="127">
        <f t="shared" si="30"/>
        <v>7992</v>
      </c>
      <c r="S127" s="127">
        <f t="shared" si="30"/>
        <v>6633</v>
      </c>
      <c r="T127" s="127">
        <f t="shared" si="30"/>
        <v>10240</v>
      </c>
      <c r="U127" s="127">
        <f t="shared" si="30"/>
        <v>9535.09</v>
      </c>
      <c r="V127" s="127">
        <f t="shared" si="30"/>
        <v>3059</v>
      </c>
      <c r="W127" s="127">
        <f t="shared" si="30"/>
        <v>1180</v>
      </c>
      <c r="X127" s="127">
        <f t="shared" si="30"/>
        <v>3059</v>
      </c>
      <c r="Y127" s="127">
        <f t="shared" si="30"/>
        <v>3285</v>
      </c>
      <c r="Z127" s="127">
        <f t="shared" si="30"/>
        <v>79128</v>
      </c>
      <c r="AA127" s="127">
        <f t="shared" si="30"/>
        <v>18092</v>
      </c>
      <c r="AB127" s="127">
        <f t="shared" si="30"/>
        <v>0</v>
      </c>
      <c r="AC127" s="127">
        <f t="shared" si="30"/>
        <v>4800</v>
      </c>
      <c r="AD127" s="127">
        <f t="shared" si="30"/>
        <v>6686.74</v>
      </c>
      <c r="AE127" s="127">
        <f t="shared" si="30"/>
        <v>9154.56</v>
      </c>
      <c r="AF127" s="127">
        <f t="shared" si="30"/>
        <v>10508.960000000003</v>
      </c>
      <c r="AG127" s="127">
        <f t="shared" si="30"/>
        <v>21092</v>
      </c>
      <c r="AH127" s="127">
        <f t="shared" si="30"/>
        <v>0</v>
      </c>
      <c r="AI127" s="127">
        <f t="shared" si="30"/>
        <v>9324</v>
      </c>
      <c r="AJ127" s="127">
        <f t="shared" si="30"/>
        <v>1200</v>
      </c>
      <c r="AK127" s="127">
        <f t="shared" si="30"/>
        <v>8716</v>
      </c>
      <c r="AL127" s="127">
        <f t="shared" si="30"/>
        <v>974</v>
      </c>
      <c r="AM127" s="127">
        <f t="shared" si="30"/>
        <v>4540</v>
      </c>
      <c r="AN127" s="127">
        <f t="shared" si="30"/>
        <v>2200</v>
      </c>
      <c r="AO127" s="127">
        <f t="shared" si="30"/>
        <v>257614.73</v>
      </c>
      <c r="AP127" s="127">
        <f t="shared" si="30"/>
        <v>13771</v>
      </c>
      <c r="AQ127" s="127">
        <f t="shared" si="30"/>
        <v>6058</v>
      </c>
      <c r="AR127" s="127">
        <f t="shared" si="30"/>
        <v>7535</v>
      </c>
      <c r="AS127" s="127">
        <f t="shared" si="30"/>
        <v>1340</v>
      </c>
      <c r="AT127" s="127">
        <f t="shared" si="30"/>
        <v>1801</v>
      </c>
      <c r="AU127" s="127">
        <f t="shared" si="30"/>
        <v>0</v>
      </c>
      <c r="AV127" s="127">
        <f t="shared" si="30"/>
        <v>8748.2820000000011</v>
      </c>
      <c r="AW127" s="127">
        <f t="shared" si="30"/>
        <v>0</v>
      </c>
      <c r="AX127" s="127">
        <f t="shared" ref="AX127" si="31">SUM(AX115:AX126)</f>
        <v>0</v>
      </c>
      <c r="AY127" s="127">
        <f t="shared" si="29"/>
        <v>18285.5</v>
      </c>
      <c r="AZ127" s="127">
        <f t="shared" si="29"/>
        <v>5921.0900000000011</v>
      </c>
      <c r="BA127" s="127">
        <f t="shared" si="29"/>
        <v>18833.361499999999</v>
      </c>
      <c r="BB127" s="127">
        <f t="shared" si="29"/>
        <v>14040</v>
      </c>
      <c r="BC127" s="127">
        <f t="shared" si="29"/>
        <v>11182.76</v>
      </c>
      <c r="BD127" s="127">
        <f t="shared" si="29"/>
        <v>1749</v>
      </c>
      <c r="BE127" s="127">
        <f>SUM(BE115:BE126)</f>
        <v>7317.5158823529418</v>
      </c>
      <c r="BF127" s="78">
        <f>SUM(BF115:BF126)</f>
        <v>5520</v>
      </c>
      <c r="BG127" s="137">
        <f t="shared" ref="BG127:BM127" si="32">SUM(BG115:BG126)</f>
        <v>0</v>
      </c>
      <c r="BH127" s="137">
        <f t="shared" si="32"/>
        <v>36282</v>
      </c>
      <c r="BI127" s="137">
        <f t="shared" si="32"/>
        <v>0</v>
      </c>
      <c r="BJ127" s="137">
        <f t="shared" si="32"/>
        <v>6335.9809999999998</v>
      </c>
      <c r="BK127" s="137">
        <f t="shared" si="32"/>
        <v>2255.1931000000004</v>
      </c>
      <c r="BL127" s="137">
        <f t="shared" si="32"/>
        <v>3032.6409999999996</v>
      </c>
      <c r="BM127" s="137">
        <f t="shared" si="32"/>
        <v>0</v>
      </c>
      <c r="BN127" s="127">
        <f>SUM(BN115:BN126)</f>
        <v>8952.81</v>
      </c>
      <c r="BO127" s="76"/>
      <c r="BP127" s="76"/>
      <c r="BQ127" s="76"/>
      <c r="BR127" s="71"/>
      <c r="BS127" s="71"/>
      <c r="BT127" s="71"/>
      <c r="BU127" s="71"/>
      <c r="BV127" s="71"/>
      <c r="BW127" s="71"/>
      <c r="BX127" s="71"/>
      <c r="BY127" s="70"/>
      <c r="BZ127" s="70"/>
      <c r="CA127" s="70"/>
      <c r="CB127" s="70"/>
      <c r="CC127" s="70"/>
      <c r="CD127" s="70"/>
      <c r="CE127" s="70"/>
      <c r="CF127" s="70"/>
      <c r="CG127" s="70"/>
      <c r="CH127" s="70"/>
      <c r="CI127" s="70"/>
      <c r="CJ127" s="70"/>
      <c r="CK127" s="70"/>
      <c r="CL127" s="70"/>
      <c r="CM127" s="70"/>
      <c r="CN127" s="70"/>
      <c r="CO127" s="70"/>
      <c r="CP127" s="70"/>
      <c r="CQ127" s="70"/>
      <c r="CR127" s="70"/>
      <c r="CS127" s="70"/>
      <c r="CT127" s="70"/>
      <c r="CU127" s="70"/>
      <c r="CV127" s="70"/>
      <c r="CW127" s="70"/>
      <c r="CX127" s="70"/>
      <c r="CY127" s="70"/>
      <c r="CZ127" s="70"/>
      <c r="DA127" s="70"/>
      <c r="DB127" s="70"/>
      <c r="DC127" s="70"/>
    </row>
    <row r="128" spans="1:107" ht="15.75" x14ac:dyDescent="0.25">
      <c r="A128" s="70"/>
      <c r="B128" s="234" t="s">
        <v>130</v>
      </c>
      <c r="C128" s="234"/>
      <c r="D128" s="234"/>
      <c r="E128" s="234"/>
      <c r="F128" s="234"/>
      <c r="G128" s="234"/>
      <c r="H128" s="234"/>
      <c r="I128" s="234"/>
      <c r="J128" s="234"/>
      <c r="K128" s="234"/>
      <c r="L128" s="234"/>
      <c r="M128" s="234"/>
      <c r="N128" s="234"/>
      <c r="O128" s="234"/>
      <c r="P128" s="234"/>
      <c r="Q128" s="234"/>
      <c r="R128" s="234"/>
      <c r="S128" s="234"/>
      <c r="T128" s="234"/>
      <c r="U128" s="234"/>
      <c r="V128" s="234"/>
      <c r="W128" s="234"/>
      <c r="X128" s="234"/>
      <c r="Y128" s="234"/>
      <c r="Z128" s="234"/>
      <c r="AA128" s="234"/>
      <c r="AB128" s="234"/>
      <c r="AC128" s="234"/>
      <c r="AD128" s="234"/>
      <c r="AE128" s="234"/>
      <c r="AF128" s="234"/>
      <c r="AG128" s="234"/>
      <c r="AH128" s="234"/>
      <c r="AI128" s="234"/>
      <c r="AJ128" s="234"/>
      <c r="AK128" s="234"/>
      <c r="AL128" s="234"/>
      <c r="AM128" s="234"/>
      <c r="AN128" s="234"/>
      <c r="AO128" s="234"/>
      <c r="AP128" s="234"/>
      <c r="AQ128" s="234"/>
      <c r="AR128" s="234"/>
      <c r="AS128" s="234"/>
      <c r="AT128" s="234"/>
      <c r="AU128" s="234"/>
      <c r="AV128" s="234"/>
      <c r="AW128" s="234"/>
      <c r="AX128" s="234"/>
      <c r="AY128" s="234"/>
      <c r="AZ128" s="234"/>
      <c r="BA128" s="234"/>
      <c r="BB128" s="234"/>
      <c r="BC128" s="234"/>
      <c r="BD128" s="234"/>
      <c r="BE128" s="234"/>
      <c r="BF128" s="229">
        <f>SUM(C127:BN127)</f>
        <v>737476.1374823529</v>
      </c>
      <c r="BG128" s="229"/>
      <c r="BH128" s="229"/>
      <c r="BI128" s="229"/>
      <c r="BJ128" s="229"/>
      <c r="BK128" s="229"/>
      <c r="BL128" s="228" t="s">
        <v>134</v>
      </c>
      <c r="BM128" s="228"/>
      <c r="BN128" s="228"/>
      <c r="BO128" s="194"/>
      <c r="BP128" s="77"/>
      <c r="BQ128" s="194"/>
      <c r="BR128" s="71"/>
      <c r="BS128" s="71"/>
      <c r="BT128" s="71"/>
      <c r="BU128" s="71"/>
      <c r="BV128" s="71"/>
      <c r="BW128" s="71"/>
      <c r="BX128" s="71"/>
      <c r="BY128" s="70"/>
      <c r="BZ128" s="70"/>
      <c r="CA128" s="70"/>
      <c r="CB128" s="70"/>
      <c r="CC128" s="70"/>
      <c r="CD128" s="70"/>
      <c r="CE128" s="70"/>
      <c r="CF128" s="70"/>
      <c r="CG128" s="70"/>
      <c r="CH128" s="70"/>
      <c r="CI128" s="70"/>
      <c r="CJ128" s="70"/>
      <c r="CK128" s="70"/>
      <c r="CL128" s="70"/>
      <c r="CM128" s="70"/>
      <c r="CN128" s="70"/>
      <c r="CO128" s="70"/>
      <c r="CP128" s="70"/>
      <c r="CQ128" s="70"/>
      <c r="CR128" s="70"/>
      <c r="CS128" s="70"/>
      <c r="CT128" s="70"/>
      <c r="CU128" s="70"/>
      <c r="CV128" s="70"/>
      <c r="CW128" s="70"/>
      <c r="CX128" s="70"/>
      <c r="CY128" s="70"/>
      <c r="CZ128" s="70"/>
      <c r="DA128" s="70"/>
      <c r="DB128" s="70"/>
      <c r="DC128" s="70"/>
    </row>
    <row r="129" spans="1:107" ht="15.75" x14ac:dyDescent="0.25">
      <c r="A129" s="70"/>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8"/>
      <c r="AZ129" s="138"/>
      <c r="BA129" s="138"/>
      <c r="BB129" s="138"/>
      <c r="BC129" s="138"/>
      <c r="BD129" s="138"/>
      <c r="BE129" s="138"/>
      <c r="BF129" s="71"/>
      <c r="BG129" s="71"/>
      <c r="BH129" s="71"/>
      <c r="BI129" s="71"/>
      <c r="BJ129" s="71"/>
      <c r="BK129" s="71"/>
      <c r="BL129" s="71"/>
      <c r="BM129" s="71"/>
      <c r="BN129" s="71"/>
      <c r="BO129" s="71"/>
      <c r="BP129" s="71"/>
      <c r="BQ129" s="71"/>
      <c r="BR129" s="71"/>
      <c r="BS129" s="71"/>
      <c r="BT129" s="71"/>
      <c r="BU129" s="71"/>
      <c r="BV129" s="71"/>
      <c r="BW129" s="71"/>
      <c r="BX129" s="71"/>
      <c r="BY129" s="70"/>
      <c r="BZ129" s="70"/>
      <c r="CA129" s="70"/>
      <c r="CB129" s="70"/>
      <c r="CC129" s="70"/>
      <c r="CD129" s="70"/>
      <c r="CE129" s="70"/>
      <c r="CF129" s="70"/>
      <c r="CG129" s="70"/>
      <c r="CH129" s="70"/>
      <c r="CI129" s="70"/>
      <c r="CJ129" s="70"/>
      <c r="CK129" s="70"/>
      <c r="CL129" s="70"/>
      <c r="CM129" s="70"/>
      <c r="CN129" s="70"/>
      <c r="CO129" s="70"/>
      <c r="CP129" s="70"/>
      <c r="CQ129" s="70"/>
      <c r="CR129" s="70"/>
      <c r="CS129" s="70"/>
      <c r="CT129" s="70"/>
      <c r="CU129" s="70"/>
      <c r="CV129" s="70"/>
      <c r="CW129" s="70"/>
      <c r="CX129" s="70"/>
      <c r="CY129" s="70"/>
      <c r="CZ129" s="70"/>
      <c r="DA129" s="70"/>
      <c r="DB129" s="70"/>
      <c r="DC129" s="70"/>
    </row>
    <row r="130" spans="1:107" ht="15.75" x14ac:dyDescent="0.25">
      <c r="A130" s="70"/>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c r="BL130" s="71"/>
      <c r="BM130" s="71"/>
      <c r="BN130" s="71"/>
      <c r="BO130" s="71"/>
      <c r="BP130" s="71"/>
      <c r="BQ130" s="71"/>
      <c r="BR130" s="71"/>
      <c r="BS130" s="71"/>
      <c r="BT130" s="71"/>
      <c r="BU130" s="71"/>
      <c r="BV130" s="71"/>
      <c r="BW130" s="71"/>
      <c r="BX130" s="71"/>
      <c r="BY130" s="70"/>
      <c r="BZ130" s="70"/>
      <c r="CA130" s="70"/>
      <c r="CB130" s="70"/>
      <c r="CC130" s="70"/>
      <c r="CD130" s="70"/>
      <c r="CE130" s="70"/>
      <c r="CF130" s="70"/>
      <c r="CG130" s="70"/>
      <c r="CH130" s="70"/>
      <c r="CI130" s="70"/>
      <c r="CJ130" s="70"/>
      <c r="CK130" s="70"/>
      <c r="CL130" s="70"/>
      <c r="CM130" s="70"/>
      <c r="CN130" s="70"/>
      <c r="CO130" s="70"/>
      <c r="CP130" s="70"/>
      <c r="CQ130" s="70"/>
      <c r="CR130" s="70"/>
      <c r="CS130" s="70"/>
      <c r="CT130" s="70"/>
      <c r="CU130" s="70"/>
      <c r="CV130" s="70"/>
      <c r="CW130" s="70"/>
      <c r="CX130" s="70"/>
      <c r="CY130" s="70"/>
      <c r="CZ130" s="70"/>
      <c r="DA130" s="70"/>
      <c r="DB130" s="70"/>
      <c r="DC130" s="70"/>
    </row>
    <row r="131" spans="1:107" ht="15.75" x14ac:dyDescent="0.25">
      <c r="A131" s="70"/>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c r="BM131" s="71"/>
      <c r="BN131" s="71"/>
      <c r="BO131" s="71"/>
      <c r="BP131" s="71"/>
      <c r="BQ131" s="71"/>
      <c r="BR131" s="71"/>
      <c r="BS131" s="71"/>
      <c r="BT131" s="71"/>
      <c r="BU131" s="71"/>
      <c r="BV131" s="71"/>
      <c r="BW131" s="71"/>
      <c r="BX131" s="71"/>
      <c r="BY131" s="70"/>
      <c r="BZ131" s="70"/>
      <c r="CA131" s="70"/>
      <c r="CB131" s="70"/>
      <c r="CC131" s="70"/>
      <c r="CD131" s="70"/>
      <c r="CE131" s="70"/>
      <c r="CF131" s="70"/>
      <c r="CG131" s="70"/>
      <c r="CH131" s="70"/>
      <c r="CI131" s="70"/>
      <c r="CJ131" s="70"/>
      <c r="CK131" s="70"/>
      <c r="CL131" s="70"/>
      <c r="CM131" s="70"/>
      <c r="CN131" s="70"/>
      <c r="CO131" s="70"/>
      <c r="CP131" s="70"/>
      <c r="CQ131" s="70"/>
      <c r="CR131" s="70"/>
      <c r="CS131" s="70"/>
      <c r="CT131" s="70"/>
      <c r="CU131" s="70"/>
      <c r="CV131" s="70"/>
      <c r="CW131" s="70"/>
      <c r="CX131" s="70"/>
      <c r="CY131" s="70"/>
      <c r="CZ131" s="70"/>
      <c r="DA131" s="70"/>
      <c r="DB131" s="70"/>
      <c r="DC131" s="70"/>
    </row>
    <row r="132" spans="1:107" ht="15.75" x14ac:dyDescent="0.25">
      <c r="A132" s="70"/>
      <c r="B132" s="218" t="s">
        <v>146</v>
      </c>
      <c r="C132" s="219"/>
      <c r="D132" s="219"/>
      <c r="E132" s="219"/>
      <c r="F132" s="219"/>
      <c r="G132" s="219"/>
      <c r="H132" s="219"/>
      <c r="I132" s="219"/>
      <c r="J132" s="219"/>
      <c r="K132" s="219"/>
      <c r="L132" s="219"/>
      <c r="M132" s="219"/>
      <c r="N132" s="219"/>
      <c r="O132" s="219"/>
      <c r="P132" s="219"/>
      <c r="Q132" s="219"/>
      <c r="R132" s="219"/>
      <c r="S132" s="219"/>
      <c r="T132" s="219"/>
      <c r="U132" s="219"/>
      <c r="V132" s="219"/>
      <c r="W132" s="219"/>
      <c r="X132" s="219"/>
      <c r="Y132" s="219"/>
      <c r="Z132" s="219"/>
      <c r="AA132" s="219"/>
      <c r="AB132" s="219"/>
      <c r="AC132" s="219"/>
      <c r="AD132" s="219"/>
      <c r="AE132" s="219"/>
      <c r="AF132" s="219"/>
      <c r="AG132" s="219"/>
      <c r="AH132" s="219"/>
      <c r="AI132" s="219"/>
      <c r="AJ132" s="219"/>
      <c r="AK132" s="219"/>
      <c r="AL132" s="219"/>
      <c r="AM132" s="219"/>
      <c r="AN132" s="219"/>
      <c r="AO132" s="219"/>
      <c r="AP132" s="219"/>
      <c r="AQ132" s="219"/>
      <c r="AR132" s="219"/>
      <c r="AS132" s="219"/>
      <c r="AT132" s="219"/>
      <c r="AU132" s="219"/>
      <c r="AV132" s="219"/>
      <c r="AW132" s="219"/>
      <c r="AX132" s="219"/>
      <c r="AY132" s="219"/>
      <c r="AZ132" s="219"/>
      <c r="BA132" s="219"/>
      <c r="BB132" s="219"/>
      <c r="BC132" s="219"/>
      <c r="BD132" s="219"/>
      <c r="BE132" s="219"/>
      <c r="BF132" s="219"/>
      <c r="BG132" s="219"/>
      <c r="BH132" s="219"/>
      <c r="BI132" s="219"/>
      <c r="BJ132" s="219"/>
      <c r="BK132" s="219"/>
      <c r="BL132" s="219"/>
      <c r="BM132" s="219"/>
      <c r="BN132" s="219"/>
      <c r="BO132" s="78"/>
      <c r="BP132" s="71"/>
      <c r="BQ132" s="71"/>
      <c r="BR132" s="71"/>
      <c r="BS132" s="71"/>
      <c r="BT132" s="71"/>
      <c r="BU132" s="71"/>
      <c r="BV132" s="71"/>
      <c r="BW132" s="71"/>
      <c r="BX132" s="71"/>
      <c r="BY132" s="70"/>
      <c r="BZ132" s="70"/>
      <c r="CA132" s="70"/>
      <c r="CB132" s="70"/>
      <c r="CC132" s="70"/>
      <c r="CD132" s="70"/>
      <c r="CE132" s="70"/>
      <c r="CF132" s="70"/>
      <c r="CG132" s="70"/>
      <c r="CH132" s="70"/>
      <c r="CI132" s="70"/>
      <c r="CJ132" s="70"/>
      <c r="CK132" s="70"/>
      <c r="CL132" s="70"/>
      <c r="CM132" s="70"/>
      <c r="CN132" s="70"/>
      <c r="CO132" s="70"/>
      <c r="CP132" s="70"/>
      <c r="CQ132" s="70"/>
      <c r="CR132" s="70"/>
      <c r="CS132" s="70"/>
      <c r="CT132" s="70"/>
      <c r="CU132" s="70"/>
      <c r="CV132" s="70"/>
      <c r="CW132" s="70"/>
      <c r="CX132" s="70"/>
      <c r="CY132" s="70"/>
      <c r="CZ132" s="70"/>
      <c r="DA132" s="70"/>
      <c r="DB132" s="70"/>
      <c r="DC132" s="70"/>
    </row>
    <row r="133" spans="1:107" ht="63" x14ac:dyDescent="0.25">
      <c r="A133" s="70"/>
      <c r="B133" s="235" t="s">
        <v>147</v>
      </c>
      <c r="C133" s="82" t="s">
        <v>38</v>
      </c>
      <c r="D133" s="82" t="s">
        <v>39</v>
      </c>
      <c r="E133" s="82" t="s">
        <v>40</v>
      </c>
      <c r="F133" s="82" t="s">
        <v>41</v>
      </c>
      <c r="G133" s="82" t="s">
        <v>42</v>
      </c>
      <c r="H133" s="82" t="s">
        <v>43</v>
      </c>
      <c r="I133" s="82" t="s">
        <v>44</v>
      </c>
      <c r="J133" s="82" t="s">
        <v>45</v>
      </c>
      <c r="K133" s="82" t="s">
        <v>46</v>
      </c>
      <c r="L133" s="82" t="s">
        <v>47</v>
      </c>
      <c r="M133" s="82" t="s">
        <v>48</v>
      </c>
      <c r="N133" s="82" t="s">
        <v>49</v>
      </c>
      <c r="O133" s="82" t="s">
        <v>50</v>
      </c>
      <c r="P133" s="82" t="s">
        <v>51</v>
      </c>
      <c r="Q133" s="82" t="s">
        <v>52</v>
      </c>
      <c r="R133" s="82" t="s">
        <v>53</v>
      </c>
      <c r="S133" s="82" t="s">
        <v>54</v>
      </c>
      <c r="T133" s="82" t="s">
        <v>55</v>
      </c>
      <c r="U133" s="82" t="s">
        <v>56</v>
      </c>
      <c r="V133" s="82" t="s">
        <v>57</v>
      </c>
      <c r="W133" s="82" t="s">
        <v>58</v>
      </c>
      <c r="X133" s="82" t="s">
        <v>59</v>
      </c>
      <c r="Y133" s="82" t="s">
        <v>60</v>
      </c>
      <c r="Z133" s="82" t="s">
        <v>61</v>
      </c>
      <c r="AA133" s="82" t="s">
        <v>62</v>
      </c>
      <c r="AB133" s="82" t="s">
        <v>63</v>
      </c>
      <c r="AC133" s="82" t="s">
        <v>64</v>
      </c>
      <c r="AD133" s="82" t="s">
        <v>65</v>
      </c>
      <c r="AE133" s="82" t="s">
        <v>66</v>
      </c>
      <c r="AF133" s="82" t="s">
        <v>67</v>
      </c>
      <c r="AG133" s="82" t="s">
        <v>68</v>
      </c>
      <c r="AH133" s="82" t="s">
        <v>69</v>
      </c>
      <c r="AI133" s="82" t="s">
        <v>70</v>
      </c>
      <c r="AJ133" s="82" t="s">
        <v>71</v>
      </c>
      <c r="AK133" s="82" t="s">
        <v>72</v>
      </c>
      <c r="AL133" s="82" t="s">
        <v>73</v>
      </c>
      <c r="AM133" s="82" t="s">
        <v>74</v>
      </c>
      <c r="AN133" s="82" t="s">
        <v>75</v>
      </c>
      <c r="AO133" s="82" t="s">
        <v>76</v>
      </c>
      <c r="AP133" s="82" t="s">
        <v>77</v>
      </c>
      <c r="AQ133" s="82" t="s">
        <v>78</v>
      </c>
      <c r="AR133" s="82" t="s">
        <v>79</v>
      </c>
      <c r="AS133" s="82" t="s">
        <v>80</v>
      </c>
      <c r="AT133" s="82" t="s">
        <v>81</v>
      </c>
      <c r="AU133" s="82" t="s">
        <v>82</v>
      </c>
      <c r="AV133" s="82" t="s">
        <v>83</v>
      </c>
      <c r="AW133" s="82" t="s">
        <v>84</v>
      </c>
      <c r="AX133" s="82" t="s">
        <v>85</v>
      </c>
      <c r="AY133" s="82" t="s">
        <v>86</v>
      </c>
      <c r="AZ133" s="82" t="s">
        <v>87</v>
      </c>
      <c r="BA133" s="81" t="s">
        <v>88</v>
      </c>
      <c r="BB133" s="82" t="s">
        <v>89</v>
      </c>
      <c r="BC133" s="82" t="s">
        <v>90</v>
      </c>
      <c r="BD133" s="81" t="s">
        <v>91</v>
      </c>
      <c r="BE133" s="82" t="s">
        <v>92</v>
      </c>
      <c r="BF133" s="82" t="s">
        <v>93</v>
      </c>
      <c r="BG133" s="82" t="s">
        <v>94</v>
      </c>
      <c r="BH133" s="82" t="s">
        <v>95</v>
      </c>
      <c r="BI133" s="82" t="s">
        <v>96</v>
      </c>
      <c r="BJ133" s="82" t="s">
        <v>97</v>
      </c>
      <c r="BK133" s="82" t="s">
        <v>98</v>
      </c>
      <c r="BL133" s="82" t="s">
        <v>99</v>
      </c>
      <c r="BM133" s="82" t="s">
        <v>100</v>
      </c>
      <c r="BN133" s="139" t="s">
        <v>101</v>
      </c>
      <c r="BO133" s="216" t="s">
        <v>148</v>
      </c>
      <c r="BP133" s="71"/>
      <c r="BQ133" s="71"/>
      <c r="BR133" s="71"/>
      <c r="BS133" s="71"/>
      <c r="BT133" s="71"/>
      <c r="BU133" s="71"/>
      <c r="BV133" s="71"/>
      <c r="BW133" s="71"/>
      <c r="BX133" s="71"/>
      <c r="BY133" s="70"/>
      <c r="BZ133" s="70"/>
      <c r="CA133" s="70"/>
      <c r="CB133" s="70"/>
      <c r="CC133" s="70"/>
      <c r="CD133" s="70"/>
      <c r="CE133" s="70"/>
      <c r="CF133" s="70"/>
      <c r="CG133" s="70"/>
      <c r="CH133" s="70"/>
      <c r="CI133" s="70"/>
      <c r="CJ133" s="70"/>
      <c r="CK133" s="70"/>
      <c r="CL133" s="70"/>
      <c r="CM133" s="70"/>
      <c r="CN133" s="70"/>
      <c r="CO133" s="70"/>
      <c r="CP133" s="70"/>
      <c r="CQ133" s="70"/>
      <c r="CR133" s="70"/>
      <c r="CS133" s="70"/>
      <c r="CT133" s="70"/>
      <c r="CU133" s="70"/>
      <c r="CV133" s="70"/>
      <c r="CW133" s="70"/>
      <c r="CX133" s="70"/>
      <c r="CY133" s="70"/>
      <c r="CZ133" s="70"/>
      <c r="DA133" s="70"/>
      <c r="DB133" s="70"/>
      <c r="DC133" s="70"/>
    </row>
    <row r="134" spans="1:107" ht="15.75" x14ac:dyDescent="0.25">
      <c r="A134" s="70"/>
      <c r="B134" s="236"/>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c r="BL134" s="81"/>
      <c r="BM134" s="81"/>
      <c r="BN134" s="140"/>
      <c r="BO134" s="217"/>
      <c r="BP134" s="71"/>
      <c r="BQ134" s="71"/>
      <c r="BR134" s="71"/>
      <c r="BS134" s="71"/>
      <c r="BT134" s="71"/>
      <c r="BU134" s="71"/>
      <c r="BV134" s="71"/>
      <c r="BW134" s="71"/>
      <c r="BX134" s="71"/>
      <c r="BY134" s="70"/>
      <c r="BZ134" s="70"/>
      <c r="CA134" s="70"/>
      <c r="CB134" s="70"/>
      <c r="CC134" s="70"/>
      <c r="CD134" s="70"/>
      <c r="CE134" s="70"/>
      <c r="CF134" s="70"/>
      <c r="CG134" s="70"/>
      <c r="CH134" s="70"/>
      <c r="CI134" s="70"/>
      <c r="CJ134" s="70"/>
      <c r="CK134" s="70"/>
      <c r="CL134" s="70"/>
      <c r="CM134" s="70"/>
      <c r="CN134" s="70"/>
      <c r="CO134" s="70"/>
      <c r="CP134" s="70"/>
      <c r="CQ134" s="70"/>
      <c r="CR134" s="70"/>
      <c r="CS134" s="70"/>
      <c r="CT134" s="70"/>
      <c r="CU134" s="70"/>
      <c r="CV134" s="70"/>
      <c r="CW134" s="70"/>
      <c r="CX134" s="70"/>
      <c r="CY134" s="70"/>
      <c r="CZ134" s="70"/>
      <c r="DA134" s="70"/>
      <c r="DB134" s="70"/>
      <c r="DC134" s="70"/>
    </row>
    <row r="135" spans="1:107" ht="31.5" x14ac:dyDescent="0.25">
      <c r="A135" s="70"/>
      <c r="B135" s="141" t="s">
        <v>149</v>
      </c>
      <c r="C135" s="90">
        <v>2</v>
      </c>
      <c r="D135" s="90"/>
      <c r="E135" s="90"/>
      <c r="F135" s="90">
        <v>1</v>
      </c>
      <c r="G135" s="90"/>
      <c r="H135" s="90">
        <v>1</v>
      </c>
      <c r="I135" s="90">
        <v>1</v>
      </c>
      <c r="J135" s="90"/>
      <c r="K135" s="90"/>
      <c r="L135" s="90"/>
      <c r="M135" s="90"/>
      <c r="N135" s="90"/>
      <c r="O135" s="90"/>
      <c r="P135" s="90">
        <v>3</v>
      </c>
      <c r="Q135" s="90">
        <v>1</v>
      </c>
      <c r="R135" s="90"/>
      <c r="S135" s="90">
        <v>2</v>
      </c>
      <c r="T135" s="90"/>
      <c r="U135" s="90"/>
      <c r="V135" s="90">
        <v>2</v>
      </c>
      <c r="W135" s="90"/>
      <c r="X135" s="90">
        <v>1</v>
      </c>
      <c r="Y135" s="90"/>
      <c r="Z135" s="90">
        <v>1</v>
      </c>
      <c r="AA135" s="90"/>
      <c r="AB135" s="90"/>
      <c r="AC135" s="90"/>
      <c r="AD135" s="90">
        <v>1</v>
      </c>
      <c r="AE135" s="90"/>
      <c r="AF135" s="90">
        <v>2</v>
      </c>
      <c r="AG135" s="90">
        <v>6</v>
      </c>
      <c r="AH135" s="90"/>
      <c r="AI135" s="90">
        <v>2</v>
      </c>
      <c r="AJ135" s="90">
        <v>1</v>
      </c>
      <c r="AK135" s="90"/>
      <c r="AL135" s="90">
        <v>2</v>
      </c>
      <c r="AM135" s="90"/>
      <c r="AN135" s="90"/>
      <c r="AO135" s="90">
        <v>4</v>
      </c>
      <c r="AP135" s="90">
        <v>2</v>
      </c>
      <c r="AQ135" s="90">
        <v>2</v>
      </c>
      <c r="AR135" s="90"/>
      <c r="AS135" s="90"/>
      <c r="AT135" s="90"/>
      <c r="AU135" s="90"/>
      <c r="AV135" s="90">
        <v>1</v>
      </c>
      <c r="AW135" s="90">
        <v>0</v>
      </c>
      <c r="AX135" s="90">
        <v>0</v>
      </c>
      <c r="AY135" s="90">
        <v>0</v>
      </c>
      <c r="AZ135" s="90">
        <v>1</v>
      </c>
      <c r="BA135" s="90">
        <v>1</v>
      </c>
      <c r="BB135" s="90">
        <v>1</v>
      </c>
      <c r="BC135" s="84">
        <v>1</v>
      </c>
      <c r="BD135" s="91"/>
      <c r="BE135" s="92">
        <v>3</v>
      </c>
      <c r="BF135" s="78">
        <v>1</v>
      </c>
      <c r="BG135" s="115">
        <v>0</v>
      </c>
      <c r="BH135" s="111"/>
      <c r="BI135" s="112">
        <v>0</v>
      </c>
      <c r="BJ135" s="84"/>
      <c r="BK135" s="78">
        <v>1</v>
      </c>
      <c r="BL135" s="84">
        <v>3</v>
      </c>
      <c r="BM135" s="84">
        <v>0</v>
      </c>
      <c r="BN135" s="142"/>
      <c r="BO135" s="79">
        <f>SUM(C135:BN135)</f>
        <v>50</v>
      </c>
      <c r="BP135" s="71"/>
      <c r="BQ135" s="71"/>
      <c r="BR135" s="71"/>
      <c r="BS135" s="71"/>
      <c r="BT135" s="71"/>
      <c r="BU135" s="71"/>
      <c r="BV135" s="71"/>
      <c r="BW135" s="71"/>
      <c r="BX135" s="71"/>
      <c r="BY135" s="70"/>
      <c r="BZ135" s="70"/>
      <c r="CA135" s="70"/>
      <c r="CB135" s="70"/>
      <c r="CC135" s="70"/>
      <c r="CD135" s="70"/>
      <c r="CE135" s="70"/>
      <c r="CF135" s="70"/>
      <c r="CG135" s="70"/>
      <c r="CH135" s="70"/>
      <c r="CI135" s="70"/>
      <c r="CJ135" s="70"/>
      <c r="CK135" s="70"/>
      <c r="CL135" s="70"/>
      <c r="CM135" s="70"/>
      <c r="CN135" s="70"/>
      <c r="CO135" s="70"/>
      <c r="CP135" s="70"/>
      <c r="CQ135" s="70"/>
      <c r="CR135" s="70"/>
      <c r="CS135" s="70"/>
      <c r="CT135" s="70"/>
      <c r="CU135" s="70"/>
      <c r="CV135" s="70"/>
      <c r="CW135" s="70"/>
      <c r="CX135" s="70"/>
      <c r="CY135" s="70"/>
      <c r="CZ135" s="70"/>
      <c r="DA135" s="70"/>
      <c r="DB135" s="70"/>
      <c r="DC135" s="70"/>
    </row>
    <row r="136" spans="1:107" ht="47.25" x14ac:dyDescent="0.25">
      <c r="A136" s="70"/>
      <c r="B136" s="141" t="s">
        <v>150</v>
      </c>
      <c r="C136" s="90"/>
      <c r="D136" s="90">
        <v>1</v>
      </c>
      <c r="E136" s="90"/>
      <c r="F136" s="90"/>
      <c r="G136" s="90">
        <v>1</v>
      </c>
      <c r="H136" s="90"/>
      <c r="I136" s="90">
        <v>1</v>
      </c>
      <c r="J136" s="90"/>
      <c r="K136" s="90"/>
      <c r="L136" s="90"/>
      <c r="M136" s="90">
        <v>1</v>
      </c>
      <c r="N136" s="90"/>
      <c r="O136" s="90">
        <v>2</v>
      </c>
      <c r="P136" s="90">
        <v>1</v>
      </c>
      <c r="Q136" s="90"/>
      <c r="R136" s="90">
        <v>1</v>
      </c>
      <c r="S136" s="90">
        <v>1</v>
      </c>
      <c r="T136" s="90">
        <v>1</v>
      </c>
      <c r="U136" s="90">
        <v>1</v>
      </c>
      <c r="V136" s="90"/>
      <c r="W136" s="90">
        <v>1</v>
      </c>
      <c r="X136" s="90">
        <v>1</v>
      </c>
      <c r="Y136" s="90">
        <v>1</v>
      </c>
      <c r="Z136" s="90">
        <v>1</v>
      </c>
      <c r="AA136" s="90"/>
      <c r="AB136" s="90"/>
      <c r="AC136" s="90">
        <v>1</v>
      </c>
      <c r="AD136" s="90"/>
      <c r="AE136" s="90">
        <v>1</v>
      </c>
      <c r="AF136" s="90"/>
      <c r="AG136" s="90"/>
      <c r="AH136" s="90"/>
      <c r="AI136" s="90"/>
      <c r="AJ136" s="90"/>
      <c r="AK136" s="90">
        <v>1</v>
      </c>
      <c r="AL136" s="90"/>
      <c r="AM136" s="90"/>
      <c r="AN136" s="90">
        <v>1</v>
      </c>
      <c r="AO136" s="90">
        <v>1</v>
      </c>
      <c r="AP136" s="90"/>
      <c r="AQ136" s="90">
        <v>1</v>
      </c>
      <c r="AR136" s="90">
        <v>2</v>
      </c>
      <c r="AS136" s="90">
        <v>1</v>
      </c>
      <c r="AT136" s="90">
        <v>1</v>
      </c>
      <c r="AU136" s="90"/>
      <c r="AV136" s="90">
        <v>1</v>
      </c>
      <c r="AW136" s="90">
        <v>0</v>
      </c>
      <c r="AX136" s="90"/>
      <c r="AY136" s="90">
        <v>0</v>
      </c>
      <c r="AZ136" s="90"/>
      <c r="BA136" s="90">
        <v>1</v>
      </c>
      <c r="BB136" s="90"/>
      <c r="BC136" s="84">
        <v>2</v>
      </c>
      <c r="BD136" s="91">
        <v>1</v>
      </c>
      <c r="BE136" s="92">
        <v>0</v>
      </c>
      <c r="BF136" s="78">
        <v>2</v>
      </c>
      <c r="BG136" s="115"/>
      <c r="BH136" s="111">
        <v>1</v>
      </c>
      <c r="BI136" s="112">
        <v>0</v>
      </c>
      <c r="BJ136" s="84">
        <v>1</v>
      </c>
      <c r="BK136" s="78">
        <v>0</v>
      </c>
      <c r="BL136" s="84"/>
      <c r="BM136" s="84">
        <v>0</v>
      </c>
      <c r="BN136" s="142">
        <v>1</v>
      </c>
      <c r="BO136" s="80">
        <f>SUM(C136:BN136)</f>
        <v>35</v>
      </c>
      <c r="BP136" s="70"/>
      <c r="BQ136" s="70"/>
      <c r="BR136" s="70"/>
      <c r="BS136" s="70"/>
      <c r="BT136" s="70"/>
      <c r="BU136" s="70"/>
      <c r="BV136" s="70"/>
      <c r="BW136" s="70"/>
      <c r="BX136" s="70"/>
      <c r="BY136" s="70"/>
      <c r="BZ136" s="70"/>
      <c r="CA136" s="70"/>
      <c r="CB136" s="70"/>
      <c r="CC136" s="70"/>
      <c r="CD136" s="70"/>
      <c r="CE136" s="70"/>
      <c r="CF136" s="70"/>
      <c r="CG136" s="70"/>
      <c r="CH136" s="70"/>
      <c r="CI136" s="70"/>
      <c r="CJ136" s="70"/>
      <c r="CK136" s="70"/>
      <c r="CL136" s="70"/>
      <c r="CM136" s="70"/>
      <c r="CN136" s="70"/>
      <c r="CO136" s="70"/>
      <c r="CP136" s="70"/>
      <c r="CQ136" s="70"/>
      <c r="CR136" s="70"/>
      <c r="CS136" s="70"/>
      <c r="CT136" s="70"/>
      <c r="CU136" s="70"/>
      <c r="CV136" s="70"/>
      <c r="CW136" s="70"/>
      <c r="CX136" s="70"/>
      <c r="CY136" s="70"/>
      <c r="CZ136" s="70"/>
      <c r="DA136" s="70"/>
      <c r="DB136" s="70"/>
      <c r="DC136" s="70"/>
    </row>
    <row r="137" spans="1:107" ht="31.5" x14ac:dyDescent="0.25">
      <c r="A137" s="70"/>
      <c r="B137" s="141" t="s">
        <v>151</v>
      </c>
      <c r="C137" s="90"/>
      <c r="D137" s="90"/>
      <c r="E137" s="90"/>
      <c r="F137" s="90"/>
      <c r="G137" s="90">
        <v>1</v>
      </c>
      <c r="H137" s="90"/>
      <c r="I137" s="90"/>
      <c r="J137" s="90"/>
      <c r="K137" s="90"/>
      <c r="L137" s="90">
        <v>3</v>
      </c>
      <c r="M137" s="90">
        <v>1</v>
      </c>
      <c r="N137" s="90"/>
      <c r="O137" s="90"/>
      <c r="P137" s="90"/>
      <c r="Q137" s="90">
        <v>1</v>
      </c>
      <c r="R137" s="90">
        <v>1</v>
      </c>
      <c r="S137" s="90">
        <v>1</v>
      </c>
      <c r="T137" s="90">
        <v>2</v>
      </c>
      <c r="U137" s="90">
        <v>1</v>
      </c>
      <c r="V137" s="90"/>
      <c r="W137" s="90"/>
      <c r="X137" s="90"/>
      <c r="Y137" s="90">
        <v>2</v>
      </c>
      <c r="Z137" s="90"/>
      <c r="AA137" s="90"/>
      <c r="AB137" s="90"/>
      <c r="AC137" s="90"/>
      <c r="AD137" s="90"/>
      <c r="AE137" s="90">
        <v>1</v>
      </c>
      <c r="AF137" s="90"/>
      <c r="AG137" s="90"/>
      <c r="AH137" s="90"/>
      <c r="AI137" s="90">
        <v>1</v>
      </c>
      <c r="AJ137" s="90"/>
      <c r="AK137" s="90">
        <v>2</v>
      </c>
      <c r="AL137" s="90"/>
      <c r="AM137" s="90">
        <v>1</v>
      </c>
      <c r="AN137" s="90">
        <v>1</v>
      </c>
      <c r="AO137" s="90"/>
      <c r="AP137" s="90"/>
      <c r="AQ137" s="90"/>
      <c r="AR137" s="90"/>
      <c r="AS137" s="90"/>
      <c r="AT137" s="90">
        <v>1</v>
      </c>
      <c r="AU137" s="90"/>
      <c r="AV137" s="90"/>
      <c r="AW137" s="90">
        <v>0</v>
      </c>
      <c r="AX137" s="90">
        <v>0</v>
      </c>
      <c r="AY137" s="90">
        <v>0</v>
      </c>
      <c r="AZ137" s="90"/>
      <c r="BA137" s="90"/>
      <c r="BB137" s="90"/>
      <c r="BC137" s="84"/>
      <c r="BD137" s="91"/>
      <c r="BE137" s="92"/>
      <c r="BF137" s="78">
        <v>0</v>
      </c>
      <c r="BG137" s="115"/>
      <c r="BH137" s="111">
        <v>1</v>
      </c>
      <c r="BI137" s="112"/>
      <c r="BJ137" s="84">
        <v>2</v>
      </c>
      <c r="BK137" s="78">
        <v>0</v>
      </c>
      <c r="BL137" s="84">
        <v>1</v>
      </c>
      <c r="BM137" s="84">
        <v>0</v>
      </c>
      <c r="BN137" s="142"/>
      <c r="BO137" s="80">
        <f>SUM(C137:BN137)</f>
        <v>24</v>
      </c>
      <c r="BP137" s="70"/>
      <c r="BQ137" s="70"/>
      <c r="BR137" s="70"/>
      <c r="BS137" s="70"/>
      <c r="BT137" s="70"/>
      <c r="BU137" s="70"/>
      <c r="BV137" s="70"/>
      <c r="BW137" s="70"/>
      <c r="BX137" s="70"/>
      <c r="BY137" s="70"/>
      <c r="BZ137" s="70"/>
      <c r="CA137" s="70"/>
      <c r="CB137" s="70"/>
      <c r="CC137" s="70"/>
      <c r="CD137" s="70"/>
      <c r="CE137" s="70"/>
      <c r="CF137" s="70"/>
      <c r="CG137" s="70"/>
      <c r="CH137" s="70"/>
      <c r="CI137" s="70"/>
      <c r="CJ137" s="70"/>
      <c r="CK137" s="70"/>
      <c r="CL137" s="70"/>
      <c r="CM137" s="70"/>
      <c r="CN137" s="70"/>
      <c r="CO137" s="70"/>
      <c r="CP137" s="70"/>
      <c r="CQ137" s="70"/>
      <c r="CR137" s="70"/>
      <c r="CS137" s="70"/>
      <c r="CT137" s="70"/>
      <c r="CU137" s="70"/>
      <c r="CV137" s="70"/>
      <c r="CW137" s="70"/>
      <c r="CX137" s="70"/>
      <c r="CY137" s="70"/>
      <c r="CZ137" s="70"/>
      <c r="DA137" s="70"/>
      <c r="DB137" s="70"/>
      <c r="DC137" s="70"/>
    </row>
    <row r="138" spans="1:107" ht="31.5" x14ac:dyDescent="0.25">
      <c r="A138" s="70"/>
      <c r="B138" s="143" t="s">
        <v>152</v>
      </c>
      <c r="C138" s="136"/>
      <c r="D138" s="136"/>
      <c r="E138" s="136">
        <v>1</v>
      </c>
      <c r="F138" s="136">
        <v>1</v>
      </c>
      <c r="G138" s="136"/>
      <c r="H138" s="136"/>
      <c r="I138" s="136"/>
      <c r="J138" s="136"/>
      <c r="K138" s="136"/>
      <c r="L138" s="136"/>
      <c r="M138" s="136"/>
      <c r="N138" s="136"/>
      <c r="O138" s="136"/>
      <c r="P138" s="136"/>
      <c r="Q138" s="136"/>
      <c r="R138" s="136"/>
      <c r="S138" s="136"/>
      <c r="T138" s="136"/>
      <c r="U138" s="136"/>
      <c r="V138" s="136"/>
      <c r="W138" s="136"/>
      <c r="X138" s="136"/>
      <c r="Y138" s="136"/>
      <c r="Z138" s="136"/>
      <c r="AA138" s="136">
        <v>2</v>
      </c>
      <c r="AB138" s="136"/>
      <c r="AC138" s="136"/>
      <c r="AD138" s="136"/>
      <c r="AE138" s="136"/>
      <c r="AF138" s="136"/>
      <c r="AG138" s="136"/>
      <c r="AH138" s="136"/>
      <c r="AI138" s="136"/>
      <c r="AJ138" s="136"/>
      <c r="AK138" s="136"/>
      <c r="AL138" s="136"/>
      <c r="AM138" s="136">
        <v>2</v>
      </c>
      <c r="AN138" s="136"/>
      <c r="AO138" s="136"/>
      <c r="AP138" s="136"/>
      <c r="AQ138" s="136"/>
      <c r="AR138" s="136"/>
      <c r="AS138" s="136"/>
      <c r="AT138" s="136"/>
      <c r="AU138" s="136"/>
      <c r="AV138" s="136"/>
      <c r="AW138" s="136">
        <v>0</v>
      </c>
      <c r="AX138" s="136">
        <v>0</v>
      </c>
      <c r="AY138" s="136"/>
      <c r="AZ138" s="136"/>
      <c r="BA138" s="136"/>
      <c r="BB138" s="136"/>
      <c r="BC138" s="136"/>
      <c r="BD138" s="136"/>
      <c r="BE138" s="136"/>
      <c r="BF138" s="136"/>
      <c r="BG138" s="136"/>
      <c r="BH138" s="136"/>
      <c r="BI138" s="136"/>
      <c r="BJ138" s="136"/>
      <c r="BK138" s="136"/>
      <c r="BL138" s="136"/>
      <c r="BM138" s="136"/>
      <c r="BN138" s="144"/>
      <c r="BO138" s="136">
        <f>SUM(C138:BN138)</f>
        <v>6</v>
      </c>
      <c r="BP138" s="70"/>
      <c r="BQ138" s="70"/>
      <c r="BR138" s="70"/>
      <c r="BS138" s="70"/>
      <c r="BT138" s="70"/>
      <c r="BU138" s="70"/>
      <c r="BV138" s="70"/>
      <c r="BW138" s="70"/>
      <c r="BX138" s="70"/>
      <c r="BY138" s="70"/>
      <c r="BZ138" s="70"/>
      <c r="CA138" s="70"/>
      <c r="CB138" s="70"/>
      <c r="CC138" s="70"/>
      <c r="CD138" s="70"/>
      <c r="CE138" s="70"/>
      <c r="CF138" s="70"/>
      <c r="CG138" s="70"/>
      <c r="CH138" s="70"/>
      <c r="CI138" s="70"/>
      <c r="CJ138" s="70"/>
      <c r="CK138" s="70"/>
      <c r="CL138" s="70"/>
      <c r="CM138" s="70"/>
      <c r="CN138" s="70"/>
      <c r="CO138" s="70"/>
      <c r="CP138" s="70"/>
      <c r="CQ138" s="70"/>
      <c r="CR138" s="70"/>
      <c r="CS138" s="70"/>
      <c r="CT138" s="70"/>
      <c r="CU138" s="70"/>
      <c r="CV138" s="70"/>
      <c r="CW138" s="70"/>
      <c r="CX138" s="70"/>
      <c r="CY138" s="70"/>
      <c r="CZ138" s="70"/>
      <c r="DA138" s="70"/>
      <c r="DB138" s="70"/>
      <c r="DC138" s="70"/>
    </row>
    <row r="139" spans="1:107" ht="15.75"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0"/>
      <c r="BR139" s="70"/>
      <c r="BS139" s="70"/>
      <c r="BT139" s="70"/>
      <c r="BU139" s="70"/>
      <c r="BV139" s="70"/>
      <c r="BW139" s="70"/>
      <c r="BX139" s="70"/>
      <c r="BY139" s="70"/>
      <c r="BZ139" s="70"/>
      <c r="CA139" s="70"/>
      <c r="CB139" s="70"/>
      <c r="CC139" s="70"/>
      <c r="CD139" s="70"/>
      <c r="CE139" s="70"/>
      <c r="CF139" s="70"/>
      <c r="CG139" s="70"/>
      <c r="CH139" s="70"/>
      <c r="CI139" s="70"/>
      <c r="CJ139" s="70"/>
      <c r="CK139" s="70"/>
      <c r="CL139" s="70"/>
      <c r="CM139" s="70"/>
      <c r="CN139" s="70"/>
      <c r="CO139" s="70"/>
      <c r="CP139" s="70"/>
      <c r="CQ139" s="70"/>
      <c r="CR139" s="70"/>
      <c r="CS139" s="70"/>
      <c r="CT139" s="70"/>
      <c r="CU139" s="70"/>
      <c r="CV139" s="70"/>
      <c r="CW139" s="70"/>
      <c r="CX139" s="70"/>
      <c r="CY139" s="70"/>
      <c r="CZ139" s="70"/>
      <c r="DA139" s="70"/>
      <c r="DB139" s="70"/>
      <c r="DC139" s="70"/>
    </row>
    <row r="140" spans="1:107" ht="15.75"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c r="BM140" s="70"/>
      <c r="BN140" s="70"/>
      <c r="BO140" s="70"/>
      <c r="BP140" s="70"/>
      <c r="BQ140" s="70"/>
      <c r="BR140" s="70"/>
      <c r="BS140" s="70"/>
      <c r="BT140" s="70"/>
      <c r="BU140" s="70"/>
      <c r="BV140" s="70"/>
      <c r="BW140" s="70"/>
      <c r="BX140" s="70"/>
      <c r="BY140" s="70"/>
      <c r="BZ140" s="70"/>
      <c r="CA140" s="70"/>
      <c r="CB140" s="70"/>
      <c r="CC140" s="70"/>
      <c r="CD140" s="70"/>
      <c r="CE140" s="70"/>
      <c r="CF140" s="70"/>
      <c r="CG140" s="70"/>
      <c r="CH140" s="70"/>
      <c r="CI140" s="70"/>
      <c r="CJ140" s="70"/>
      <c r="CK140" s="70"/>
      <c r="CL140" s="70"/>
      <c r="CM140" s="70"/>
      <c r="CN140" s="70"/>
      <c r="CO140" s="70"/>
      <c r="CP140" s="70"/>
      <c r="CQ140" s="70"/>
      <c r="CR140" s="70"/>
      <c r="CS140" s="70"/>
      <c r="CT140" s="70"/>
      <c r="CU140" s="70"/>
      <c r="CV140" s="70"/>
      <c r="CW140" s="70"/>
      <c r="CX140" s="70"/>
      <c r="CY140" s="70"/>
      <c r="CZ140" s="70"/>
      <c r="DA140" s="70"/>
      <c r="DB140" s="70"/>
      <c r="DC140" s="70"/>
    </row>
    <row r="141" spans="1:107" ht="15.75" hidden="1" x14ac:dyDescent="0.25">
      <c r="A141" s="70"/>
      <c r="B141" s="218" t="s">
        <v>146</v>
      </c>
      <c r="C141" s="219"/>
      <c r="D141" s="219"/>
      <c r="E141" s="219"/>
      <c r="F141" s="219"/>
      <c r="G141" s="219"/>
      <c r="H141" s="219"/>
      <c r="I141" s="219"/>
      <c r="J141" s="219"/>
      <c r="K141" s="219"/>
      <c r="L141" s="219"/>
      <c r="M141" s="219"/>
      <c r="N141" s="219"/>
      <c r="O141" s="219"/>
      <c r="P141" s="219"/>
      <c r="Q141" s="219"/>
      <c r="R141" s="219"/>
      <c r="S141" s="219"/>
      <c r="T141" s="219"/>
      <c r="U141" s="219"/>
      <c r="V141" s="219"/>
      <c r="W141" s="219"/>
      <c r="X141" s="219"/>
      <c r="Y141" s="219"/>
      <c r="Z141" s="219"/>
      <c r="AA141" s="219"/>
      <c r="AB141" s="219"/>
      <c r="AC141" s="219"/>
      <c r="AD141" s="219"/>
      <c r="AE141" s="219"/>
      <c r="AF141" s="219"/>
      <c r="AG141" s="219"/>
      <c r="AH141" s="219"/>
      <c r="AI141" s="219"/>
      <c r="AJ141" s="219"/>
      <c r="AK141" s="219"/>
      <c r="AL141" s="219"/>
      <c r="AM141" s="219"/>
      <c r="AN141" s="219"/>
      <c r="AO141" s="219"/>
      <c r="AP141" s="219"/>
      <c r="AQ141" s="219"/>
      <c r="AR141" s="219"/>
      <c r="AS141" s="219"/>
      <c r="AT141" s="219"/>
      <c r="AU141" s="219"/>
      <c r="AV141" s="219"/>
      <c r="AW141" s="219"/>
      <c r="AX141" s="219"/>
      <c r="AY141" s="219"/>
      <c r="AZ141" s="219"/>
      <c r="BA141" s="219"/>
      <c r="BB141" s="219"/>
      <c r="BC141" s="219"/>
      <c r="BD141" s="219"/>
      <c r="BE141" s="219"/>
      <c r="BF141" s="219"/>
      <c r="BG141" s="219"/>
      <c r="BH141" s="219"/>
      <c r="BI141" s="219"/>
      <c r="BJ141" s="219"/>
      <c r="BK141" s="219"/>
      <c r="BL141" s="219"/>
      <c r="BM141" s="219"/>
      <c r="BN141" s="219"/>
      <c r="BO141" s="70"/>
      <c r="BP141" s="70"/>
      <c r="BQ141" s="70"/>
      <c r="BR141" s="70"/>
      <c r="BS141" s="70"/>
      <c r="BT141" s="70"/>
      <c r="BU141" s="70"/>
      <c r="BV141" s="70"/>
      <c r="BW141" s="70"/>
      <c r="BX141" s="70"/>
      <c r="BY141" s="70"/>
      <c r="BZ141" s="70"/>
      <c r="CA141" s="70"/>
      <c r="CB141" s="70"/>
      <c r="CC141" s="70"/>
      <c r="CD141" s="70"/>
      <c r="CE141" s="70"/>
      <c r="CF141" s="70"/>
      <c r="CG141" s="70"/>
      <c r="CH141" s="70"/>
      <c r="CI141" s="70"/>
      <c r="CJ141" s="70"/>
      <c r="CK141" s="70"/>
      <c r="CL141" s="70"/>
      <c r="CM141" s="70"/>
      <c r="CN141" s="70"/>
      <c r="CO141" s="70"/>
      <c r="CP141" s="70"/>
      <c r="CQ141" s="70"/>
      <c r="CR141" s="70"/>
      <c r="CS141" s="70"/>
      <c r="CT141" s="70"/>
      <c r="CU141" s="70"/>
      <c r="CV141" s="70"/>
      <c r="CW141" s="70"/>
      <c r="CX141" s="70"/>
      <c r="CY141" s="70"/>
      <c r="CZ141" s="70"/>
      <c r="DA141" s="70"/>
      <c r="DB141" s="70"/>
      <c r="DC141" s="70"/>
    </row>
    <row r="142" spans="1:107" ht="63" hidden="1" x14ac:dyDescent="0.25">
      <c r="A142" s="70"/>
      <c r="B142" s="235" t="s">
        <v>147</v>
      </c>
      <c r="C142" s="82" t="s">
        <v>38</v>
      </c>
      <c r="D142" s="82" t="s">
        <v>39</v>
      </c>
      <c r="E142" s="82" t="s">
        <v>40</v>
      </c>
      <c r="F142" s="82" t="s">
        <v>41</v>
      </c>
      <c r="G142" s="82" t="s">
        <v>42</v>
      </c>
      <c r="H142" s="82" t="s">
        <v>43</v>
      </c>
      <c r="I142" s="82" t="s">
        <v>44</v>
      </c>
      <c r="J142" s="82" t="s">
        <v>45</v>
      </c>
      <c r="K142" s="82" t="s">
        <v>46</v>
      </c>
      <c r="L142" s="82" t="s">
        <v>47</v>
      </c>
      <c r="M142" s="82" t="s">
        <v>48</v>
      </c>
      <c r="N142" s="82" t="s">
        <v>49</v>
      </c>
      <c r="O142" s="82" t="s">
        <v>50</v>
      </c>
      <c r="P142" s="82" t="s">
        <v>51</v>
      </c>
      <c r="Q142" s="82" t="s">
        <v>52</v>
      </c>
      <c r="R142" s="82" t="s">
        <v>53</v>
      </c>
      <c r="S142" s="82" t="s">
        <v>54</v>
      </c>
      <c r="T142" s="82" t="s">
        <v>55</v>
      </c>
      <c r="U142" s="82" t="s">
        <v>56</v>
      </c>
      <c r="V142" s="82" t="s">
        <v>57</v>
      </c>
      <c r="W142" s="82" t="s">
        <v>58</v>
      </c>
      <c r="X142" s="82" t="s">
        <v>59</v>
      </c>
      <c r="Y142" s="82" t="s">
        <v>60</v>
      </c>
      <c r="Z142" s="82" t="s">
        <v>61</v>
      </c>
      <c r="AA142" s="82" t="s">
        <v>62</v>
      </c>
      <c r="AB142" s="82" t="s">
        <v>63</v>
      </c>
      <c r="AC142" s="82" t="s">
        <v>64</v>
      </c>
      <c r="AD142" s="82" t="s">
        <v>65</v>
      </c>
      <c r="AE142" s="82" t="s">
        <v>66</v>
      </c>
      <c r="AF142" s="82" t="s">
        <v>67</v>
      </c>
      <c r="AG142" s="82" t="s">
        <v>68</v>
      </c>
      <c r="AH142" s="82" t="s">
        <v>69</v>
      </c>
      <c r="AI142" s="82" t="s">
        <v>70</v>
      </c>
      <c r="AJ142" s="82" t="s">
        <v>71</v>
      </c>
      <c r="AK142" s="82" t="s">
        <v>72</v>
      </c>
      <c r="AL142" s="82" t="s">
        <v>73</v>
      </c>
      <c r="AM142" s="82" t="s">
        <v>74</v>
      </c>
      <c r="AN142" s="82" t="s">
        <v>75</v>
      </c>
      <c r="AO142" s="82" t="s">
        <v>76</v>
      </c>
      <c r="AP142" s="82" t="s">
        <v>77</v>
      </c>
      <c r="AQ142" s="82" t="s">
        <v>78</v>
      </c>
      <c r="AR142" s="82" t="s">
        <v>79</v>
      </c>
      <c r="AS142" s="82" t="s">
        <v>80</v>
      </c>
      <c r="AT142" s="82" t="s">
        <v>81</v>
      </c>
      <c r="AU142" s="82" t="s">
        <v>82</v>
      </c>
      <c r="AV142" s="82" t="s">
        <v>83</v>
      </c>
      <c r="AW142" s="82" t="s">
        <v>84</v>
      </c>
      <c r="AX142" s="82" t="s">
        <v>85</v>
      </c>
      <c r="AY142" s="82" t="s">
        <v>86</v>
      </c>
      <c r="AZ142" s="82" t="s">
        <v>87</v>
      </c>
      <c r="BA142" s="81" t="s">
        <v>88</v>
      </c>
      <c r="BB142" s="82" t="s">
        <v>89</v>
      </c>
      <c r="BC142" s="82" t="s">
        <v>90</v>
      </c>
      <c r="BD142" s="81" t="s">
        <v>91</v>
      </c>
      <c r="BE142" s="82" t="s">
        <v>92</v>
      </c>
      <c r="BF142" s="82" t="s">
        <v>93</v>
      </c>
      <c r="BG142" s="82" t="s">
        <v>94</v>
      </c>
      <c r="BH142" s="82" t="s">
        <v>95</v>
      </c>
      <c r="BI142" s="82" t="s">
        <v>96</v>
      </c>
      <c r="BJ142" s="82" t="s">
        <v>97</v>
      </c>
      <c r="BK142" s="82" t="s">
        <v>98</v>
      </c>
      <c r="BL142" s="82" t="s">
        <v>99</v>
      </c>
      <c r="BM142" s="82" t="s">
        <v>100</v>
      </c>
      <c r="BN142" s="82" t="s">
        <v>101</v>
      </c>
      <c r="BO142" s="70"/>
      <c r="BP142" s="70"/>
      <c r="BQ142" s="70"/>
      <c r="BR142" s="70"/>
      <c r="BS142" s="70"/>
      <c r="BT142" s="70"/>
      <c r="BU142" s="70"/>
      <c r="BV142" s="70"/>
      <c r="BW142" s="70"/>
      <c r="BX142" s="70"/>
      <c r="BY142" s="70"/>
      <c r="BZ142" s="70"/>
      <c r="CA142" s="70"/>
      <c r="CB142" s="70"/>
      <c r="CC142" s="70"/>
      <c r="CD142" s="70"/>
      <c r="CE142" s="70"/>
      <c r="CF142" s="70"/>
      <c r="CG142" s="70"/>
      <c r="CH142" s="70"/>
      <c r="CI142" s="70"/>
      <c r="CJ142" s="70"/>
      <c r="CK142" s="70"/>
      <c r="CL142" s="70"/>
      <c r="CM142" s="70"/>
      <c r="CN142" s="70"/>
      <c r="CO142" s="70"/>
      <c r="CP142" s="70"/>
      <c r="CQ142" s="70"/>
      <c r="CR142" s="70"/>
      <c r="CS142" s="70"/>
      <c r="CT142" s="70"/>
      <c r="CU142" s="70"/>
      <c r="CV142" s="70"/>
      <c r="CW142" s="70"/>
      <c r="CX142" s="70"/>
      <c r="CY142" s="70"/>
      <c r="CZ142" s="70"/>
      <c r="DA142" s="70"/>
      <c r="DB142" s="70"/>
      <c r="DC142" s="70"/>
    </row>
    <row r="143" spans="1:107" ht="15.75" hidden="1" x14ac:dyDescent="0.25">
      <c r="A143" s="70"/>
      <c r="B143" s="236"/>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c r="BI143" s="81"/>
      <c r="BJ143" s="81"/>
      <c r="BK143" s="81"/>
      <c r="BL143" s="81"/>
      <c r="BM143" s="81"/>
      <c r="BN143" s="81"/>
      <c r="BO143" s="70"/>
      <c r="BP143" s="70"/>
      <c r="BQ143" s="70"/>
      <c r="BR143" s="70"/>
      <c r="BS143" s="70"/>
      <c r="BT143" s="70"/>
      <c r="BU143" s="70"/>
      <c r="BV143" s="70"/>
      <c r="BW143" s="70"/>
      <c r="BX143" s="70"/>
      <c r="BY143" s="70"/>
      <c r="BZ143" s="70"/>
      <c r="CA143" s="70"/>
      <c r="CB143" s="70"/>
      <c r="CC143" s="70"/>
      <c r="CD143" s="70"/>
      <c r="CE143" s="70"/>
      <c r="CF143" s="70"/>
      <c r="CG143" s="70"/>
      <c r="CH143" s="70"/>
      <c r="CI143" s="70"/>
      <c r="CJ143" s="70"/>
      <c r="CK143" s="70"/>
      <c r="CL143" s="70"/>
      <c r="CM143" s="70"/>
      <c r="CN143" s="70"/>
      <c r="CO143" s="70"/>
      <c r="CP143" s="70"/>
      <c r="CQ143" s="70"/>
      <c r="CR143" s="70"/>
      <c r="CS143" s="70"/>
      <c r="CT143" s="70"/>
      <c r="CU143" s="70"/>
      <c r="CV143" s="70"/>
      <c r="CW143" s="70"/>
      <c r="CX143" s="70"/>
      <c r="CY143" s="70"/>
      <c r="CZ143" s="70"/>
      <c r="DA143" s="70"/>
      <c r="DB143" s="70"/>
      <c r="DC143" s="70"/>
    </row>
    <row r="144" spans="1:107" ht="31.5" hidden="1" x14ac:dyDescent="0.25">
      <c r="A144" s="70"/>
      <c r="B144" s="141" t="s">
        <v>149</v>
      </c>
      <c r="C144" s="90">
        <v>2</v>
      </c>
      <c r="D144" s="90"/>
      <c r="E144" s="90"/>
      <c r="F144" s="90">
        <v>1</v>
      </c>
      <c r="G144" s="90"/>
      <c r="H144" s="90">
        <v>1</v>
      </c>
      <c r="I144" s="90">
        <v>1</v>
      </c>
      <c r="J144" s="90">
        <v>1</v>
      </c>
      <c r="K144" s="90">
        <v>1</v>
      </c>
      <c r="L144" s="90"/>
      <c r="M144" s="90"/>
      <c r="N144" s="90"/>
      <c r="O144" s="90"/>
      <c r="P144" s="90">
        <v>3</v>
      </c>
      <c r="Q144" s="90">
        <v>1</v>
      </c>
      <c r="R144" s="90"/>
      <c r="S144" s="90">
        <v>2</v>
      </c>
      <c r="T144" s="90"/>
      <c r="U144" s="90"/>
      <c r="V144" s="90">
        <v>2</v>
      </c>
      <c r="W144" s="90"/>
      <c r="X144" s="90">
        <v>1</v>
      </c>
      <c r="Y144" s="90"/>
      <c r="Z144" s="90">
        <v>1</v>
      </c>
      <c r="AA144" s="90"/>
      <c r="AB144" s="90"/>
      <c r="AC144" s="90"/>
      <c r="AD144" s="90">
        <v>1</v>
      </c>
      <c r="AE144" s="90"/>
      <c r="AF144" s="90">
        <v>2</v>
      </c>
      <c r="AG144" s="90">
        <v>6</v>
      </c>
      <c r="AH144" s="90"/>
      <c r="AI144" s="90">
        <v>2</v>
      </c>
      <c r="AJ144" s="90">
        <v>1</v>
      </c>
      <c r="AK144" s="90"/>
      <c r="AL144" s="90">
        <v>2</v>
      </c>
      <c r="AM144" s="90"/>
      <c r="AN144" s="90"/>
      <c r="AO144" s="90">
        <v>4</v>
      </c>
      <c r="AP144" s="90">
        <v>2</v>
      </c>
      <c r="AQ144" s="90">
        <v>2</v>
      </c>
      <c r="AR144" s="90"/>
      <c r="AS144" s="90"/>
      <c r="AT144" s="90"/>
      <c r="AU144" s="90">
        <v>1</v>
      </c>
      <c r="AV144" s="90">
        <v>1</v>
      </c>
      <c r="AW144" s="90">
        <v>0</v>
      </c>
      <c r="AX144" s="90">
        <v>0</v>
      </c>
      <c r="AY144" s="90">
        <v>0</v>
      </c>
      <c r="AZ144" s="90">
        <v>1</v>
      </c>
      <c r="BA144" s="90">
        <v>1</v>
      </c>
      <c r="BB144" s="90">
        <v>1</v>
      </c>
      <c r="BC144" s="84">
        <v>1</v>
      </c>
      <c r="BD144" s="91"/>
      <c r="BE144" s="92">
        <v>3</v>
      </c>
      <c r="BF144" s="78">
        <v>1</v>
      </c>
      <c r="BG144" s="115">
        <v>0</v>
      </c>
      <c r="BH144" s="111"/>
      <c r="BI144" s="112">
        <v>0</v>
      </c>
      <c r="BJ144" s="84"/>
      <c r="BK144" s="78">
        <v>1</v>
      </c>
      <c r="BL144" s="84">
        <v>3</v>
      </c>
      <c r="BM144" s="84">
        <v>0</v>
      </c>
      <c r="BN144" s="90"/>
      <c r="BO144" s="70"/>
      <c r="BP144" s="70"/>
      <c r="BQ144" s="70"/>
      <c r="BR144" s="70"/>
      <c r="BS144" s="70"/>
      <c r="BT144" s="70"/>
      <c r="BU144" s="70"/>
      <c r="BV144" s="70"/>
      <c r="BW144" s="70"/>
      <c r="BX144" s="70"/>
      <c r="BY144" s="70"/>
      <c r="BZ144" s="70"/>
      <c r="CA144" s="70"/>
      <c r="CB144" s="70"/>
      <c r="CC144" s="70"/>
      <c r="CD144" s="70"/>
      <c r="CE144" s="70"/>
      <c r="CF144" s="70"/>
      <c r="CG144" s="70"/>
      <c r="CH144" s="70"/>
      <c r="CI144" s="70"/>
      <c r="CJ144" s="70"/>
      <c r="CK144" s="70"/>
      <c r="CL144" s="70"/>
      <c r="CM144" s="70"/>
      <c r="CN144" s="70"/>
      <c r="CO144" s="70"/>
      <c r="CP144" s="70"/>
      <c r="CQ144" s="70"/>
      <c r="CR144" s="70"/>
      <c r="CS144" s="70"/>
      <c r="CT144" s="70"/>
      <c r="CU144" s="70"/>
      <c r="CV144" s="70"/>
      <c r="CW144" s="70"/>
      <c r="CX144" s="70"/>
      <c r="CY144" s="70"/>
      <c r="CZ144" s="70"/>
      <c r="DA144" s="70"/>
      <c r="DB144" s="70"/>
      <c r="DC144" s="70"/>
    </row>
    <row r="145" spans="1:107" ht="47.25" hidden="1" x14ac:dyDescent="0.25">
      <c r="A145" s="70"/>
      <c r="B145" s="141" t="s">
        <v>150</v>
      </c>
      <c r="C145" s="90"/>
      <c r="D145" s="90">
        <v>1</v>
      </c>
      <c r="E145" s="90"/>
      <c r="F145" s="90"/>
      <c r="G145" s="90">
        <v>1</v>
      </c>
      <c r="H145" s="90"/>
      <c r="I145" s="90">
        <v>1</v>
      </c>
      <c r="J145" s="90"/>
      <c r="K145" s="90"/>
      <c r="L145" s="90"/>
      <c r="M145" s="90">
        <v>1</v>
      </c>
      <c r="N145" s="90">
        <v>1</v>
      </c>
      <c r="O145" s="90">
        <v>2</v>
      </c>
      <c r="P145" s="90">
        <v>1</v>
      </c>
      <c r="Q145" s="90"/>
      <c r="R145" s="90">
        <v>1</v>
      </c>
      <c r="S145" s="90">
        <v>1</v>
      </c>
      <c r="T145" s="90">
        <v>1</v>
      </c>
      <c r="U145" s="90">
        <v>1</v>
      </c>
      <c r="V145" s="90"/>
      <c r="W145" s="90">
        <v>1</v>
      </c>
      <c r="X145" s="90">
        <v>1</v>
      </c>
      <c r="Y145" s="90">
        <v>1</v>
      </c>
      <c r="Z145" s="90">
        <v>1</v>
      </c>
      <c r="AA145" s="90"/>
      <c r="AB145" s="90">
        <v>1</v>
      </c>
      <c r="AC145" s="90">
        <v>1</v>
      </c>
      <c r="AD145" s="90"/>
      <c r="AE145" s="90">
        <v>1</v>
      </c>
      <c r="AF145" s="90"/>
      <c r="AG145" s="90"/>
      <c r="AH145" s="90">
        <v>1</v>
      </c>
      <c r="AI145" s="90"/>
      <c r="AJ145" s="90"/>
      <c r="AK145" s="90">
        <v>1</v>
      </c>
      <c r="AL145" s="90"/>
      <c r="AM145" s="90"/>
      <c r="AN145" s="90">
        <v>1</v>
      </c>
      <c r="AO145" s="90">
        <v>1</v>
      </c>
      <c r="AP145" s="90"/>
      <c r="AQ145" s="90">
        <v>1</v>
      </c>
      <c r="AR145" s="90">
        <v>2</v>
      </c>
      <c r="AS145" s="90">
        <v>1</v>
      </c>
      <c r="AT145" s="90">
        <v>1</v>
      </c>
      <c r="AU145" s="90"/>
      <c r="AV145" s="90">
        <v>1</v>
      </c>
      <c r="AW145" s="90">
        <v>0</v>
      </c>
      <c r="AX145" s="90">
        <v>2</v>
      </c>
      <c r="AY145" s="90">
        <v>0</v>
      </c>
      <c r="AZ145" s="90"/>
      <c r="BA145" s="90">
        <v>1</v>
      </c>
      <c r="BB145" s="90"/>
      <c r="BC145" s="84">
        <v>2</v>
      </c>
      <c r="BD145" s="91">
        <v>1</v>
      </c>
      <c r="BE145" s="92">
        <v>0</v>
      </c>
      <c r="BF145" s="78">
        <v>2</v>
      </c>
      <c r="BG145" s="115">
        <v>1</v>
      </c>
      <c r="BH145" s="111">
        <v>1</v>
      </c>
      <c r="BI145" s="112">
        <v>0</v>
      </c>
      <c r="BJ145" s="84">
        <v>1</v>
      </c>
      <c r="BK145" s="78">
        <v>0</v>
      </c>
      <c r="BL145" s="84"/>
      <c r="BM145" s="84">
        <v>0</v>
      </c>
      <c r="BN145" s="90">
        <v>1</v>
      </c>
      <c r="BO145" s="70"/>
      <c r="BP145" s="70"/>
      <c r="BQ145" s="70"/>
      <c r="BR145" s="70"/>
      <c r="BS145" s="70"/>
      <c r="BT145" s="70"/>
      <c r="BU145" s="70"/>
      <c r="BV145" s="70"/>
      <c r="BW145" s="70"/>
      <c r="BX145" s="70"/>
      <c r="BY145" s="70"/>
      <c r="BZ145" s="70"/>
      <c r="CA145" s="70"/>
      <c r="CB145" s="70"/>
      <c r="CC145" s="70"/>
      <c r="CD145" s="70"/>
      <c r="CE145" s="70"/>
      <c r="CF145" s="70"/>
      <c r="CG145" s="70"/>
      <c r="CH145" s="70"/>
      <c r="CI145" s="70"/>
      <c r="CJ145" s="70"/>
      <c r="CK145" s="70"/>
      <c r="CL145" s="70"/>
      <c r="CM145" s="70"/>
      <c r="CN145" s="70"/>
      <c r="CO145" s="70"/>
      <c r="CP145" s="70"/>
      <c r="CQ145" s="70"/>
      <c r="CR145" s="70"/>
      <c r="CS145" s="70"/>
      <c r="CT145" s="70"/>
      <c r="CU145" s="70"/>
      <c r="CV145" s="70"/>
      <c r="CW145" s="70"/>
      <c r="CX145" s="70"/>
      <c r="CY145" s="70"/>
      <c r="CZ145" s="70"/>
      <c r="DA145" s="70"/>
      <c r="DB145" s="70"/>
      <c r="DC145" s="70"/>
    </row>
    <row r="146" spans="1:107" ht="31.5" hidden="1" x14ac:dyDescent="0.25">
      <c r="A146" s="70"/>
      <c r="B146" s="141" t="s">
        <v>151</v>
      </c>
      <c r="C146" s="90"/>
      <c r="D146" s="90"/>
      <c r="E146" s="90"/>
      <c r="F146" s="90"/>
      <c r="G146" s="90">
        <v>1</v>
      </c>
      <c r="H146" s="90"/>
      <c r="I146" s="90"/>
      <c r="J146" s="90"/>
      <c r="K146" s="90"/>
      <c r="L146" s="90">
        <v>3</v>
      </c>
      <c r="M146" s="90">
        <v>1</v>
      </c>
      <c r="N146" s="90"/>
      <c r="O146" s="90"/>
      <c r="P146" s="90"/>
      <c r="Q146" s="90">
        <v>1</v>
      </c>
      <c r="R146" s="90">
        <v>1</v>
      </c>
      <c r="S146" s="90">
        <v>1</v>
      </c>
      <c r="T146" s="90">
        <v>2</v>
      </c>
      <c r="U146" s="90">
        <v>1</v>
      </c>
      <c r="V146" s="90"/>
      <c r="W146" s="90"/>
      <c r="X146" s="90"/>
      <c r="Y146" s="90">
        <v>2</v>
      </c>
      <c r="Z146" s="90"/>
      <c r="AA146" s="90"/>
      <c r="AB146" s="90"/>
      <c r="AC146" s="90"/>
      <c r="AD146" s="90"/>
      <c r="AE146" s="90">
        <v>1</v>
      </c>
      <c r="AF146" s="90"/>
      <c r="AG146" s="90"/>
      <c r="AH146" s="90">
        <v>2</v>
      </c>
      <c r="AI146" s="90">
        <v>1</v>
      </c>
      <c r="AJ146" s="90"/>
      <c r="AK146" s="90">
        <v>2</v>
      </c>
      <c r="AL146" s="90"/>
      <c r="AM146" s="90">
        <v>1</v>
      </c>
      <c r="AN146" s="90">
        <v>1</v>
      </c>
      <c r="AO146" s="90"/>
      <c r="AP146" s="90"/>
      <c r="AQ146" s="90"/>
      <c r="AR146" s="90"/>
      <c r="AS146" s="90"/>
      <c r="AT146" s="90">
        <v>1</v>
      </c>
      <c r="AU146" s="90"/>
      <c r="AV146" s="90"/>
      <c r="AW146" s="90">
        <v>0</v>
      </c>
      <c r="AX146" s="90">
        <v>0</v>
      </c>
      <c r="AY146" s="90">
        <v>0</v>
      </c>
      <c r="AZ146" s="90"/>
      <c r="BA146" s="90"/>
      <c r="BB146" s="90"/>
      <c r="BC146" s="84"/>
      <c r="BD146" s="91"/>
      <c r="BE146" s="92"/>
      <c r="BF146" s="78">
        <v>0</v>
      </c>
      <c r="BG146" s="115">
        <v>2</v>
      </c>
      <c r="BH146" s="111">
        <v>1</v>
      </c>
      <c r="BI146" s="112"/>
      <c r="BJ146" s="84">
        <v>2</v>
      </c>
      <c r="BK146" s="78">
        <v>0</v>
      </c>
      <c r="BL146" s="84">
        <v>1</v>
      </c>
      <c r="BM146" s="84">
        <v>0</v>
      </c>
      <c r="BN146" s="90"/>
      <c r="BO146" s="70"/>
      <c r="BP146" s="70"/>
      <c r="BQ146" s="70"/>
      <c r="BR146" s="70"/>
      <c r="BS146" s="70"/>
      <c r="BT146" s="70"/>
      <c r="BU146" s="70"/>
      <c r="BV146" s="70"/>
      <c r="BW146" s="70"/>
      <c r="BX146" s="70"/>
      <c r="BY146" s="70"/>
      <c r="BZ146" s="70"/>
      <c r="CA146" s="70"/>
      <c r="CB146" s="70"/>
      <c r="CC146" s="70"/>
      <c r="CD146" s="70"/>
      <c r="CE146" s="70"/>
      <c r="CF146" s="70"/>
      <c r="CG146" s="70"/>
      <c r="CH146" s="70"/>
      <c r="CI146" s="70"/>
      <c r="CJ146" s="70"/>
      <c r="CK146" s="70"/>
      <c r="CL146" s="70"/>
      <c r="CM146" s="70"/>
      <c r="CN146" s="70"/>
      <c r="CO146" s="70"/>
      <c r="CP146" s="70"/>
      <c r="CQ146" s="70"/>
      <c r="CR146" s="70"/>
      <c r="CS146" s="70"/>
      <c r="CT146" s="70"/>
      <c r="CU146" s="70"/>
      <c r="CV146" s="70"/>
      <c r="CW146" s="70"/>
      <c r="CX146" s="70"/>
      <c r="CY146" s="70"/>
      <c r="CZ146" s="70"/>
      <c r="DA146" s="70"/>
      <c r="DB146" s="70"/>
      <c r="DC146" s="70"/>
    </row>
    <row r="147" spans="1:107" ht="31.5" hidden="1" x14ac:dyDescent="0.25">
      <c r="A147" s="70"/>
      <c r="B147" s="143" t="s">
        <v>152</v>
      </c>
      <c r="C147" s="136"/>
      <c r="D147" s="136"/>
      <c r="E147" s="136">
        <v>1</v>
      </c>
      <c r="F147" s="136">
        <v>1</v>
      </c>
      <c r="G147" s="136"/>
      <c r="H147" s="136"/>
      <c r="I147" s="136"/>
      <c r="J147" s="136"/>
      <c r="K147" s="136"/>
      <c r="L147" s="136"/>
      <c r="M147" s="136"/>
      <c r="N147" s="136"/>
      <c r="O147" s="136"/>
      <c r="P147" s="136"/>
      <c r="Q147" s="136"/>
      <c r="R147" s="136"/>
      <c r="S147" s="136"/>
      <c r="T147" s="136"/>
      <c r="U147" s="136"/>
      <c r="V147" s="136"/>
      <c r="W147" s="136"/>
      <c r="X147" s="136"/>
      <c r="Y147" s="136"/>
      <c r="Z147" s="136"/>
      <c r="AA147" s="136">
        <v>2</v>
      </c>
      <c r="AB147" s="136"/>
      <c r="AC147" s="136"/>
      <c r="AD147" s="136"/>
      <c r="AE147" s="136"/>
      <c r="AF147" s="136"/>
      <c r="AG147" s="136"/>
      <c r="AH147" s="136"/>
      <c r="AI147" s="136"/>
      <c r="AJ147" s="136"/>
      <c r="AK147" s="136"/>
      <c r="AL147" s="136"/>
      <c r="AM147" s="136">
        <v>2</v>
      </c>
      <c r="AN147" s="136"/>
      <c r="AO147" s="136"/>
      <c r="AP147" s="136"/>
      <c r="AQ147" s="136"/>
      <c r="AR147" s="136"/>
      <c r="AS147" s="136"/>
      <c r="AT147" s="136"/>
      <c r="AU147" s="136"/>
      <c r="AV147" s="136"/>
      <c r="AW147" s="136">
        <v>0</v>
      </c>
      <c r="AX147" s="136">
        <v>0</v>
      </c>
      <c r="AY147" s="136"/>
      <c r="AZ147" s="136"/>
      <c r="BA147" s="136"/>
      <c r="BB147" s="136"/>
      <c r="BC147" s="136"/>
      <c r="BD147" s="136"/>
      <c r="BE147" s="136"/>
      <c r="BF147" s="136"/>
      <c r="BG147" s="136"/>
      <c r="BH147" s="136"/>
      <c r="BI147" s="136"/>
      <c r="BJ147" s="136"/>
      <c r="BK147" s="136"/>
      <c r="BL147" s="136"/>
      <c r="BM147" s="136"/>
      <c r="BN147" s="136"/>
      <c r="BO147" s="70"/>
      <c r="BP147" s="70"/>
      <c r="BQ147" s="70"/>
      <c r="BR147" s="70"/>
      <c r="BS147" s="70"/>
      <c r="BT147" s="70"/>
      <c r="BU147" s="70"/>
      <c r="BV147" s="70"/>
      <c r="BW147" s="70"/>
      <c r="BX147" s="70"/>
      <c r="BY147" s="70"/>
      <c r="BZ147" s="70"/>
      <c r="CA147" s="70"/>
      <c r="CB147" s="70"/>
      <c r="CC147" s="70"/>
      <c r="CD147" s="70"/>
      <c r="CE147" s="70"/>
      <c r="CF147" s="70"/>
      <c r="CG147" s="70"/>
      <c r="CH147" s="70"/>
      <c r="CI147" s="70"/>
      <c r="CJ147" s="70"/>
      <c r="CK147" s="70"/>
      <c r="CL147" s="70"/>
      <c r="CM147" s="70"/>
      <c r="CN147" s="70"/>
      <c r="CO147" s="70"/>
      <c r="CP147" s="70"/>
      <c r="CQ147" s="70"/>
      <c r="CR147" s="70"/>
      <c r="CS147" s="70"/>
      <c r="CT147" s="70"/>
      <c r="CU147" s="70"/>
      <c r="CV147" s="70"/>
      <c r="CW147" s="70"/>
      <c r="CX147" s="70"/>
      <c r="CY147" s="70"/>
      <c r="CZ147" s="70"/>
      <c r="DA147" s="70"/>
      <c r="DB147" s="70"/>
      <c r="DC147" s="70"/>
    </row>
    <row r="148" spans="1:107" ht="15.75"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70"/>
      <c r="BK148" s="70"/>
      <c r="BL148" s="70"/>
      <c r="BM148" s="70"/>
      <c r="BN148" s="70"/>
      <c r="BO148" s="70"/>
      <c r="BP148" s="70"/>
      <c r="BQ148" s="70"/>
      <c r="BR148" s="70"/>
      <c r="BS148" s="70"/>
      <c r="BT148" s="70"/>
      <c r="BU148" s="70"/>
      <c r="BV148" s="70"/>
      <c r="BW148" s="70"/>
      <c r="BX148" s="70"/>
      <c r="BY148" s="70"/>
      <c r="BZ148" s="70"/>
      <c r="CA148" s="70"/>
      <c r="CB148" s="70"/>
      <c r="CC148" s="70"/>
      <c r="CD148" s="70"/>
      <c r="CE148" s="70"/>
      <c r="CF148" s="70"/>
      <c r="CG148" s="70"/>
      <c r="CH148" s="70"/>
      <c r="CI148" s="70"/>
      <c r="CJ148" s="70"/>
      <c r="CK148" s="70"/>
      <c r="CL148" s="70"/>
      <c r="CM148" s="70"/>
      <c r="CN148" s="70"/>
      <c r="CO148" s="70"/>
      <c r="CP148" s="70"/>
      <c r="CQ148" s="70"/>
      <c r="CR148" s="70"/>
      <c r="CS148" s="70"/>
      <c r="CT148" s="70"/>
      <c r="CU148" s="70"/>
      <c r="CV148" s="70"/>
      <c r="CW148" s="70"/>
      <c r="CX148" s="70"/>
      <c r="CY148" s="70"/>
      <c r="CZ148" s="70"/>
      <c r="DA148" s="70"/>
      <c r="DB148" s="70"/>
      <c r="DC148" s="70"/>
    </row>
    <row r="149" spans="1:107" ht="15.75"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70"/>
      <c r="BK149" s="70"/>
      <c r="BL149" s="70"/>
      <c r="BM149" s="70"/>
      <c r="BN149" s="70"/>
      <c r="BO149" s="70"/>
      <c r="BP149" s="70"/>
      <c r="BQ149" s="70"/>
      <c r="BR149" s="70"/>
      <c r="BS149" s="70"/>
      <c r="BT149" s="70"/>
      <c r="BU149" s="70"/>
      <c r="BV149" s="70"/>
      <c r="BW149" s="70"/>
      <c r="BX149" s="70"/>
      <c r="BY149" s="70"/>
      <c r="BZ149" s="70"/>
      <c r="CA149" s="70"/>
      <c r="CB149" s="70"/>
      <c r="CC149" s="70"/>
      <c r="CD149" s="70"/>
      <c r="CE149" s="70"/>
      <c r="CF149" s="70"/>
      <c r="CG149" s="70"/>
      <c r="CH149" s="70"/>
      <c r="CI149" s="70"/>
      <c r="CJ149" s="70"/>
      <c r="CK149" s="70"/>
      <c r="CL149" s="70"/>
      <c r="CM149" s="70"/>
      <c r="CN149" s="70"/>
      <c r="CO149" s="70"/>
      <c r="CP149" s="70"/>
      <c r="CQ149" s="70"/>
      <c r="CR149" s="70"/>
      <c r="CS149" s="70"/>
      <c r="CT149" s="70"/>
      <c r="CU149" s="70"/>
      <c r="CV149" s="70"/>
      <c r="CW149" s="70"/>
      <c r="CX149" s="70"/>
      <c r="CY149" s="70"/>
      <c r="CZ149" s="70"/>
      <c r="DA149" s="70"/>
      <c r="DB149" s="70"/>
      <c r="DC149" s="70"/>
    </row>
    <row r="150" spans="1:107" ht="15.75"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c r="BI150" s="70"/>
      <c r="BJ150" s="70"/>
      <c r="BK150" s="70"/>
      <c r="BL150" s="70"/>
      <c r="BM150" s="70"/>
      <c r="BN150" s="70"/>
      <c r="BO150" s="70"/>
      <c r="BP150" s="70"/>
      <c r="BQ150" s="70"/>
      <c r="BR150" s="70"/>
      <c r="BS150" s="70"/>
      <c r="BT150" s="70"/>
      <c r="BU150" s="70"/>
      <c r="BV150" s="70"/>
      <c r="BW150" s="70"/>
      <c r="BX150" s="70"/>
      <c r="BY150" s="70"/>
      <c r="BZ150" s="70"/>
      <c r="CA150" s="70"/>
      <c r="CB150" s="70"/>
      <c r="CC150" s="70"/>
      <c r="CD150" s="70"/>
      <c r="CE150" s="70"/>
      <c r="CF150" s="70"/>
      <c r="CG150" s="70"/>
      <c r="CH150" s="70"/>
      <c r="CI150" s="70"/>
      <c r="CJ150" s="70"/>
      <c r="CK150" s="70"/>
      <c r="CL150" s="70"/>
      <c r="CM150" s="70"/>
      <c r="CN150" s="70"/>
      <c r="CO150" s="70"/>
      <c r="CP150" s="70"/>
      <c r="CQ150" s="70"/>
      <c r="CR150" s="70"/>
      <c r="CS150" s="70"/>
      <c r="CT150" s="70"/>
      <c r="CU150" s="70"/>
      <c r="CV150" s="70"/>
      <c r="CW150" s="70"/>
      <c r="CX150" s="70"/>
      <c r="CY150" s="70"/>
      <c r="CZ150" s="70"/>
      <c r="DA150" s="70"/>
      <c r="DB150" s="70"/>
      <c r="DC150" s="70"/>
    </row>
    <row r="151" spans="1:107" ht="15.75"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c r="BM151" s="70"/>
      <c r="BN151" s="70"/>
      <c r="BO151" s="70"/>
      <c r="BP151" s="70"/>
      <c r="BQ151" s="70"/>
      <c r="BR151" s="70"/>
      <c r="BS151" s="70"/>
      <c r="BT151" s="70"/>
      <c r="BU151" s="70"/>
      <c r="BV151" s="70"/>
      <c r="BW151" s="70"/>
      <c r="BX151" s="70"/>
      <c r="BY151" s="70"/>
      <c r="BZ151" s="70"/>
      <c r="CA151" s="70"/>
      <c r="CB151" s="70"/>
      <c r="CC151" s="70"/>
      <c r="CD151" s="70"/>
      <c r="CE151" s="70"/>
      <c r="CF151" s="70"/>
      <c r="CG151" s="70"/>
      <c r="CH151" s="70"/>
      <c r="CI151" s="70"/>
      <c r="CJ151" s="70"/>
      <c r="CK151" s="70"/>
      <c r="CL151" s="70"/>
      <c r="CM151" s="70"/>
      <c r="CN151" s="70"/>
      <c r="CO151" s="70"/>
      <c r="CP151" s="70"/>
      <c r="CQ151" s="70"/>
      <c r="CR151" s="70"/>
      <c r="CS151" s="70"/>
      <c r="CT151" s="70"/>
      <c r="CU151" s="70"/>
      <c r="CV151" s="70"/>
      <c r="CW151" s="70"/>
      <c r="CX151" s="70"/>
      <c r="CY151" s="70"/>
      <c r="CZ151" s="70"/>
      <c r="DA151" s="70"/>
      <c r="DB151" s="70"/>
      <c r="DC151" s="70"/>
    </row>
    <row r="152" spans="1:107" ht="15.75"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c r="BI152" s="70"/>
      <c r="BJ152" s="70"/>
      <c r="BK152" s="70"/>
      <c r="BL152" s="70"/>
      <c r="BM152" s="70"/>
      <c r="BN152" s="70"/>
      <c r="BO152" s="70"/>
      <c r="BP152" s="70"/>
      <c r="BQ152" s="70"/>
      <c r="BR152" s="70"/>
      <c r="BS152" s="70"/>
      <c r="BT152" s="70"/>
      <c r="BU152" s="70"/>
      <c r="BV152" s="70"/>
      <c r="BW152" s="70"/>
      <c r="BX152" s="70"/>
      <c r="BY152" s="70"/>
      <c r="BZ152" s="70"/>
      <c r="CA152" s="70"/>
      <c r="CB152" s="70"/>
      <c r="CC152" s="70"/>
      <c r="CD152" s="70"/>
      <c r="CE152" s="70"/>
      <c r="CF152" s="70"/>
      <c r="CG152" s="70"/>
      <c r="CH152" s="70"/>
      <c r="CI152" s="70"/>
      <c r="CJ152" s="70"/>
      <c r="CK152" s="70"/>
      <c r="CL152" s="70"/>
      <c r="CM152" s="70"/>
      <c r="CN152" s="70"/>
      <c r="CO152" s="70"/>
      <c r="CP152" s="70"/>
      <c r="CQ152" s="70"/>
      <c r="CR152" s="70"/>
      <c r="CS152" s="70"/>
      <c r="CT152" s="70"/>
      <c r="CU152" s="70"/>
      <c r="CV152" s="70"/>
      <c r="CW152" s="70"/>
      <c r="CX152" s="70"/>
      <c r="CY152" s="70"/>
      <c r="CZ152" s="70"/>
      <c r="DA152" s="70"/>
      <c r="DB152" s="70"/>
      <c r="DC152" s="70"/>
    </row>
    <row r="153" spans="1:107" ht="15.75"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c r="BI153" s="70"/>
      <c r="BJ153" s="70"/>
      <c r="BK153" s="70"/>
      <c r="BL153" s="70"/>
      <c r="BM153" s="70"/>
      <c r="BN153" s="70"/>
      <c r="BO153" s="70"/>
      <c r="BP153" s="70"/>
      <c r="BQ153" s="70"/>
      <c r="BR153" s="70"/>
      <c r="BS153" s="70"/>
      <c r="BT153" s="70"/>
      <c r="BU153" s="70"/>
      <c r="BV153" s="70"/>
      <c r="BW153" s="70"/>
      <c r="BX153" s="70"/>
      <c r="BY153" s="70"/>
      <c r="BZ153" s="70"/>
      <c r="CA153" s="70"/>
      <c r="CB153" s="70"/>
      <c r="CC153" s="70"/>
      <c r="CD153" s="70"/>
      <c r="CE153" s="70"/>
      <c r="CF153" s="70"/>
      <c r="CG153" s="70"/>
      <c r="CH153" s="70"/>
      <c r="CI153" s="70"/>
      <c r="CJ153" s="70"/>
      <c r="CK153" s="70"/>
      <c r="CL153" s="70"/>
      <c r="CM153" s="70"/>
      <c r="CN153" s="70"/>
      <c r="CO153" s="70"/>
      <c r="CP153" s="70"/>
      <c r="CQ153" s="70"/>
      <c r="CR153" s="70"/>
      <c r="CS153" s="70"/>
      <c r="CT153" s="70"/>
      <c r="CU153" s="70"/>
      <c r="CV153" s="70"/>
      <c r="CW153" s="70"/>
      <c r="CX153" s="70"/>
      <c r="CY153" s="70"/>
      <c r="CZ153" s="70"/>
      <c r="DA153" s="70"/>
      <c r="DB153" s="70"/>
      <c r="DC153" s="70"/>
    </row>
    <row r="154" spans="1:107" ht="15.75"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c r="BI154" s="70"/>
      <c r="BJ154" s="70"/>
      <c r="BK154" s="70"/>
      <c r="BL154" s="70"/>
      <c r="BM154" s="70"/>
      <c r="BN154" s="70"/>
      <c r="BO154" s="70"/>
      <c r="BP154" s="70"/>
      <c r="BQ154" s="70"/>
      <c r="BR154" s="70"/>
      <c r="BS154" s="70"/>
      <c r="BT154" s="70"/>
      <c r="BU154" s="70"/>
      <c r="BV154" s="70"/>
      <c r="BW154" s="70"/>
      <c r="BX154" s="70"/>
      <c r="BY154" s="70"/>
      <c r="BZ154" s="70"/>
      <c r="CA154" s="70"/>
      <c r="CB154" s="70"/>
      <c r="CC154" s="70"/>
      <c r="CD154" s="70"/>
      <c r="CE154" s="70"/>
      <c r="CF154" s="70"/>
      <c r="CG154" s="70"/>
      <c r="CH154" s="70"/>
      <c r="CI154" s="70"/>
      <c r="CJ154" s="70"/>
      <c r="CK154" s="70"/>
      <c r="CL154" s="70"/>
      <c r="CM154" s="70"/>
      <c r="CN154" s="70"/>
      <c r="CO154" s="70"/>
      <c r="CP154" s="70"/>
      <c r="CQ154" s="70"/>
      <c r="CR154" s="70"/>
      <c r="CS154" s="70"/>
      <c r="CT154" s="70"/>
      <c r="CU154" s="70"/>
      <c r="CV154" s="70"/>
      <c r="CW154" s="70"/>
      <c r="CX154" s="70"/>
      <c r="CY154" s="70"/>
      <c r="CZ154" s="70"/>
      <c r="DA154" s="70"/>
      <c r="DB154" s="70"/>
      <c r="DC154" s="70"/>
    </row>
    <row r="155" spans="1:107" ht="15.75"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c r="BI155" s="70"/>
      <c r="BJ155" s="70"/>
      <c r="BK155" s="70"/>
      <c r="BL155" s="70"/>
      <c r="BM155" s="70"/>
      <c r="BN155" s="70"/>
      <c r="BO155" s="70"/>
      <c r="BP155" s="70"/>
      <c r="BQ155" s="70"/>
      <c r="BR155" s="70"/>
      <c r="BS155" s="70"/>
      <c r="BT155" s="70"/>
      <c r="BU155" s="70"/>
      <c r="BV155" s="70"/>
      <c r="BW155" s="70"/>
      <c r="BX155" s="70"/>
      <c r="BY155" s="70"/>
      <c r="BZ155" s="70"/>
      <c r="CA155" s="70"/>
      <c r="CB155" s="70"/>
      <c r="CC155" s="70"/>
      <c r="CD155" s="70"/>
      <c r="CE155" s="70"/>
      <c r="CF155" s="70"/>
      <c r="CG155" s="70"/>
      <c r="CH155" s="70"/>
      <c r="CI155" s="70"/>
      <c r="CJ155" s="70"/>
      <c r="CK155" s="70"/>
      <c r="CL155" s="70"/>
      <c r="CM155" s="70"/>
      <c r="CN155" s="70"/>
      <c r="CO155" s="70"/>
      <c r="CP155" s="70"/>
      <c r="CQ155" s="70"/>
      <c r="CR155" s="70"/>
      <c r="CS155" s="70"/>
      <c r="CT155" s="70"/>
      <c r="CU155" s="70"/>
      <c r="CV155" s="70"/>
      <c r="CW155" s="70"/>
      <c r="CX155" s="70"/>
      <c r="CY155" s="70"/>
      <c r="CZ155" s="70"/>
      <c r="DA155" s="70"/>
      <c r="DB155" s="70"/>
      <c r="DC155" s="70"/>
    </row>
    <row r="156" spans="1:107" ht="15.75"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70"/>
      <c r="BK156" s="70"/>
      <c r="BL156" s="70"/>
      <c r="BM156" s="70"/>
      <c r="BN156" s="70"/>
      <c r="BO156" s="70"/>
      <c r="BP156" s="70"/>
      <c r="BQ156" s="70"/>
      <c r="BR156" s="70"/>
      <c r="BS156" s="70"/>
      <c r="BT156" s="70"/>
      <c r="BU156" s="70"/>
      <c r="BV156" s="70"/>
      <c r="BW156" s="70"/>
      <c r="BX156" s="70"/>
      <c r="BY156" s="70"/>
      <c r="BZ156" s="70"/>
      <c r="CA156" s="70"/>
      <c r="CB156" s="70"/>
      <c r="CC156" s="70"/>
      <c r="CD156" s="70"/>
      <c r="CE156" s="70"/>
      <c r="CF156" s="70"/>
      <c r="CG156" s="70"/>
      <c r="CH156" s="70"/>
      <c r="CI156" s="70"/>
      <c r="CJ156" s="70"/>
      <c r="CK156" s="70"/>
      <c r="CL156" s="70"/>
      <c r="CM156" s="70"/>
      <c r="CN156" s="70"/>
      <c r="CO156" s="70"/>
      <c r="CP156" s="70"/>
      <c r="CQ156" s="70"/>
      <c r="CR156" s="70"/>
      <c r="CS156" s="70"/>
      <c r="CT156" s="70"/>
      <c r="CU156" s="70"/>
      <c r="CV156" s="70"/>
      <c r="CW156" s="70"/>
      <c r="CX156" s="70"/>
      <c r="CY156" s="70"/>
      <c r="CZ156" s="70"/>
      <c r="DA156" s="70"/>
      <c r="DB156" s="70"/>
      <c r="DC156" s="70"/>
    </row>
    <row r="157" spans="1:107" ht="15.75"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c r="BI157" s="70"/>
      <c r="BJ157" s="70"/>
      <c r="BK157" s="70"/>
      <c r="BL157" s="70"/>
      <c r="BM157" s="70"/>
      <c r="BN157" s="70"/>
      <c r="BO157" s="70"/>
      <c r="BP157" s="70"/>
      <c r="BQ157" s="70"/>
      <c r="BR157" s="70"/>
      <c r="BS157" s="70"/>
      <c r="BT157" s="70"/>
      <c r="BU157" s="70"/>
      <c r="BV157" s="70"/>
      <c r="BW157" s="70"/>
      <c r="BX157" s="70"/>
      <c r="BY157" s="70"/>
      <c r="BZ157" s="70"/>
      <c r="CA157" s="70"/>
      <c r="CB157" s="70"/>
      <c r="CC157" s="70"/>
      <c r="CD157" s="70"/>
      <c r="CE157" s="70"/>
      <c r="CF157" s="70"/>
      <c r="CG157" s="70"/>
      <c r="CH157" s="70"/>
      <c r="CI157" s="70"/>
      <c r="CJ157" s="70"/>
      <c r="CK157" s="70"/>
      <c r="CL157" s="70"/>
      <c r="CM157" s="70"/>
      <c r="CN157" s="70"/>
      <c r="CO157" s="70"/>
      <c r="CP157" s="70"/>
      <c r="CQ157" s="70"/>
      <c r="CR157" s="70"/>
      <c r="CS157" s="70"/>
      <c r="CT157" s="70"/>
      <c r="CU157" s="70"/>
      <c r="CV157" s="70"/>
      <c r="CW157" s="70"/>
      <c r="CX157" s="70"/>
      <c r="CY157" s="70"/>
      <c r="CZ157" s="70"/>
      <c r="DA157" s="70"/>
      <c r="DB157" s="70"/>
      <c r="DC157" s="70"/>
    </row>
    <row r="158" spans="1:107" ht="15.75"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c r="BI158" s="70"/>
      <c r="BJ158" s="70"/>
      <c r="BK158" s="70"/>
      <c r="BL158" s="70"/>
      <c r="BM158" s="70"/>
      <c r="BN158" s="70"/>
      <c r="BO158" s="70"/>
      <c r="BP158" s="70"/>
      <c r="BQ158" s="70"/>
      <c r="BR158" s="70"/>
      <c r="BS158" s="70"/>
      <c r="BT158" s="70"/>
      <c r="BU158" s="70"/>
      <c r="BV158" s="70"/>
      <c r="BW158" s="70"/>
      <c r="BX158" s="70"/>
      <c r="BY158" s="70"/>
      <c r="BZ158" s="70"/>
      <c r="CA158" s="70"/>
      <c r="CB158" s="70"/>
      <c r="CC158" s="70"/>
      <c r="CD158" s="70"/>
      <c r="CE158" s="70"/>
      <c r="CF158" s="70"/>
      <c r="CG158" s="70"/>
      <c r="CH158" s="70"/>
      <c r="CI158" s="70"/>
      <c r="CJ158" s="70"/>
      <c r="CK158" s="70"/>
      <c r="CL158" s="70"/>
      <c r="CM158" s="70"/>
      <c r="CN158" s="70"/>
      <c r="CO158" s="70"/>
      <c r="CP158" s="70"/>
      <c r="CQ158" s="70"/>
      <c r="CR158" s="70"/>
      <c r="CS158" s="70"/>
      <c r="CT158" s="70"/>
      <c r="CU158" s="70"/>
      <c r="CV158" s="70"/>
      <c r="CW158" s="70"/>
      <c r="CX158" s="70"/>
      <c r="CY158" s="70"/>
      <c r="CZ158" s="70"/>
      <c r="DA158" s="70"/>
      <c r="DB158" s="70"/>
      <c r="DC158" s="70"/>
    </row>
    <row r="159" spans="1:107" ht="15.75"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c r="BI159" s="70"/>
      <c r="BJ159" s="70"/>
      <c r="BK159" s="70"/>
      <c r="BL159" s="70"/>
      <c r="BM159" s="70"/>
      <c r="BN159" s="70"/>
      <c r="BO159" s="70"/>
      <c r="BP159" s="70"/>
      <c r="BQ159" s="70"/>
      <c r="BR159" s="70"/>
      <c r="BS159" s="70"/>
      <c r="BT159" s="70"/>
      <c r="BU159" s="70"/>
      <c r="BV159" s="70"/>
      <c r="BW159" s="70"/>
      <c r="BX159" s="70"/>
      <c r="BY159" s="70"/>
      <c r="BZ159" s="70"/>
      <c r="CA159" s="70"/>
      <c r="CB159" s="70"/>
      <c r="CC159" s="70"/>
      <c r="CD159" s="70"/>
      <c r="CE159" s="70"/>
      <c r="CF159" s="70"/>
      <c r="CG159" s="70"/>
      <c r="CH159" s="70"/>
      <c r="CI159" s="70"/>
      <c r="CJ159" s="70"/>
      <c r="CK159" s="70"/>
      <c r="CL159" s="70"/>
      <c r="CM159" s="70"/>
      <c r="CN159" s="70"/>
      <c r="CO159" s="70"/>
      <c r="CP159" s="70"/>
      <c r="CQ159" s="70"/>
      <c r="CR159" s="70"/>
      <c r="CS159" s="70"/>
      <c r="CT159" s="70"/>
      <c r="CU159" s="70"/>
      <c r="CV159" s="70"/>
      <c r="CW159" s="70"/>
      <c r="CX159" s="70"/>
      <c r="CY159" s="70"/>
      <c r="CZ159" s="70"/>
      <c r="DA159" s="70"/>
      <c r="DB159" s="70"/>
      <c r="DC159" s="70"/>
    </row>
    <row r="160" spans="1:107" ht="15.75"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c r="BI160" s="70"/>
      <c r="BJ160" s="70"/>
      <c r="BK160" s="70"/>
      <c r="BL160" s="70"/>
      <c r="BM160" s="70"/>
      <c r="BN160" s="70"/>
      <c r="BO160" s="70"/>
      <c r="BP160" s="70"/>
      <c r="BQ160" s="70"/>
      <c r="BR160" s="70"/>
      <c r="BS160" s="70"/>
      <c r="BT160" s="70"/>
      <c r="BU160" s="70"/>
      <c r="BV160" s="70"/>
      <c r="BW160" s="70"/>
      <c r="BX160" s="70"/>
      <c r="BY160" s="70"/>
      <c r="BZ160" s="70"/>
      <c r="CA160" s="70"/>
      <c r="CB160" s="70"/>
      <c r="CC160" s="70"/>
      <c r="CD160" s="70"/>
      <c r="CE160" s="70"/>
      <c r="CF160" s="70"/>
      <c r="CG160" s="70"/>
      <c r="CH160" s="70"/>
      <c r="CI160" s="70"/>
      <c r="CJ160" s="70"/>
      <c r="CK160" s="70"/>
      <c r="CL160" s="70"/>
      <c r="CM160" s="70"/>
      <c r="CN160" s="70"/>
      <c r="CO160" s="70"/>
      <c r="CP160" s="70"/>
      <c r="CQ160" s="70"/>
      <c r="CR160" s="70"/>
      <c r="CS160" s="70"/>
      <c r="CT160" s="70"/>
      <c r="CU160" s="70"/>
      <c r="CV160" s="70"/>
      <c r="CW160" s="70"/>
      <c r="CX160" s="70"/>
      <c r="CY160" s="70"/>
      <c r="CZ160" s="70"/>
      <c r="DA160" s="70"/>
      <c r="DB160" s="70"/>
      <c r="DC160" s="70"/>
    </row>
    <row r="161" spans="1:107" ht="15.75"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c r="BI161" s="70"/>
      <c r="BJ161" s="70"/>
      <c r="BK161" s="70"/>
      <c r="BL161" s="70"/>
      <c r="BM161" s="70"/>
      <c r="BN161" s="70"/>
      <c r="BO161" s="70"/>
      <c r="BP161" s="70"/>
      <c r="BQ161" s="70"/>
      <c r="BR161" s="70"/>
      <c r="BS161" s="70"/>
      <c r="BT161" s="70"/>
      <c r="BU161" s="70"/>
      <c r="BV161" s="70"/>
      <c r="BW161" s="70"/>
      <c r="BX161" s="70"/>
      <c r="BY161" s="70"/>
      <c r="BZ161" s="70"/>
      <c r="CA161" s="70"/>
      <c r="CB161" s="70"/>
      <c r="CC161" s="70"/>
      <c r="CD161" s="70"/>
      <c r="CE161" s="70"/>
      <c r="CF161" s="70"/>
      <c r="CG161" s="70"/>
      <c r="CH161" s="70"/>
      <c r="CI161" s="70"/>
      <c r="CJ161" s="70"/>
      <c r="CK161" s="70"/>
      <c r="CL161" s="70"/>
      <c r="CM161" s="70"/>
      <c r="CN161" s="70"/>
      <c r="CO161" s="70"/>
      <c r="CP161" s="70"/>
      <c r="CQ161" s="70"/>
      <c r="CR161" s="70"/>
      <c r="CS161" s="70"/>
      <c r="CT161" s="70"/>
      <c r="CU161" s="70"/>
      <c r="CV161" s="70"/>
      <c r="CW161" s="70"/>
      <c r="CX161" s="70"/>
      <c r="CY161" s="70"/>
      <c r="CZ161" s="70"/>
      <c r="DA161" s="70"/>
      <c r="DB161" s="70"/>
      <c r="DC161" s="70"/>
    </row>
    <row r="162" spans="1:107" ht="15.75"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c r="BI162" s="70"/>
      <c r="BJ162" s="70"/>
      <c r="BK162" s="70"/>
      <c r="BL162" s="70"/>
      <c r="BM162" s="70"/>
      <c r="BN162" s="70"/>
      <c r="BO162" s="70"/>
      <c r="BP162" s="70"/>
      <c r="BQ162" s="70"/>
      <c r="BR162" s="70"/>
      <c r="BS162" s="70"/>
      <c r="BT162" s="70"/>
      <c r="BU162" s="70"/>
      <c r="BV162" s="70"/>
      <c r="BW162" s="70"/>
      <c r="BX162" s="70"/>
      <c r="BY162" s="70"/>
      <c r="BZ162" s="70"/>
      <c r="CA162" s="70"/>
      <c r="CB162" s="70"/>
      <c r="CC162" s="70"/>
      <c r="CD162" s="70"/>
      <c r="CE162" s="70"/>
      <c r="CF162" s="70"/>
      <c r="CG162" s="70"/>
      <c r="CH162" s="70"/>
      <c r="CI162" s="70"/>
      <c r="CJ162" s="70"/>
      <c r="CK162" s="70"/>
      <c r="CL162" s="70"/>
      <c r="CM162" s="70"/>
      <c r="CN162" s="70"/>
      <c r="CO162" s="70"/>
      <c r="CP162" s="70"/>
      <c r="CQ162" s="70"/>
      <c r="CR162" s="70"/>
      <c r="CS162" s="70"/>
      <c r="CT162" s="70"/>
      <c r="CU162" s="70"/>
      <c r="CV162" s="70"/>
      <c r="CW162" s="70"/>
      <c r="CX162" s="70"/>
      <c r="CY162" s="70"/>
      <c r="CZ162" s="70"/>
      <c r="DA162" s="70"/>
      <c r="DB162" s="70"/>
      <c r="DC162" s="70"/>
    </row>
    <row r="163" spans="1:107" ht="15.75"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c r="BI163" s="70"/>
      <c r="BJ163" s="70"/>
      <c r="BK163" s="70"/>
      <c r="BL163" s="70"/>
      <c r="BM163" s="70"/>
      <c r="BN163" s="70"/>
      <c r="BO163" s="70"/>
      <c r="BP163" s="70"/>
      <c r="BQ163" s="70"/>
      <c r="BR163" s="70"/>
      <c r="BS163" s="70"/>
      <c r="BT163" s="70"/>
      <c r="BU163" s="70"/>
      <c r="BV163" s="70"/>
      <c r="BW163" s="70"/>
      <c r="BX163" s="70"/>
      <c r="BY163" s="70"/>
      <c r="BZ163" s="70"/>
      <c r="CA163" s="70"/>
      <c r="CB163" s="70"/>
      <c r="CC163" s="70"/>
      <c r="CD163" s="70"/>
      <c r="CE163" s="70"/>
      <c r="CF163" s="70"/>
      <c r="CG163" s="70"/>
      <c r="CH163" s="70"/>
      <c r="CI163" s="70"/>
      <c r="CJ163" s="70"/>
      <c r="CK163" s="70"/>
      <c r="CL163" s="70"/>
      <c r="CM163" s="70"/>
      <c r="CN163" s="70"/>
      <c r="CO163" s="70"/>
      <c r="CP163" s="70"/>
      <c r="CQ163" s="70"/>
      <c r="CR163" s="70"/>
      <c r="CS163" s="70"/>
      <c r="CT163" s="70"/>
      <c r="CU163" s="70"/>
      <c r="CV163" s="70"/>
      <c r="CW163" s="70"/>
      <c r="CX163" s="70"/>
      <c r="CY163" s="70"/>
      <c r="CZ163" s="70"/>
      <c r="DA163" s="70"/>
      <c r="DB163" s="70"/>
      <c r="DC163" s="70"/>
    </row>
    <row r="164" spans="1:107" ht="15.75"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c r="BM164" s="70"/>
      <c r="BN164" s="70"/>
      <c r="BO164" s="70"/>
      <c r="BP164" s="70"/>
      <c r="BQ164" s="70"/>
      <c r="BR164" s="70"/>
      <c r="BS164" s="70"/>
      <c r="BT164" s="70"/>
      <c r="BU164" s="70"/>
      <c r="BV164" s="70"/>
      <c r="BW164" s="70"/>
      <c r="BX164" s="70"/>
      <c r="BY164" s="70"/>
      <c r="BZ164" s="70"/>
      <c r="CA164" s="70"/>
      <c r="CB164" s="70"/>
      <c r="CC164" s="70"/>
      <c r="CD164" s="70"/>
      <c r="CE164" s="70"/>
      <c r="CF164" s="70"/>
      <c r="CG164" s="70"/>
      <c r="CH164" s="70"/>
      <c r="CI164" s="70"/>
      <c r="CJ164" s="70"/>
      <c r="CK164" s="70"/>
      <c r="CL164" s="70"/>
      <c r="CM164" s="70"/>
      <c r="CN164" s="70"/>
      <c r="CO164" s="70"/>
      <c r="CP164" s="70"/>
      <c r="CQ164" s="70"/>
      <c r="CR164" s="70"/>
      <c r="CS164" s="70"/>
      <c r="CT164" s="70"/>
      <c r="CU164" s="70"/>
      <c r="CV164" s="70"/>
      <c r="CW164" s="70"/>
      <c r="CX164" s="70"/>
      <c r="CY164" s="70"/>
      <c r="CZ164" s="70"/>
      <c r="DA164" s="70"/>
      <c r="DB164" s="70"/>
      <c r="DC164" s="70"/>
    </row>
    <row r="165" spans="1:107" ht="15.75"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70"/>
      <c r="BK165" s="70"/>
      <c r="BL165" s="70"/>
      <c r="BM165" s="70"/>
      <c r="BN165" s="70"/>
      <c r="BO165" s="70"/>
      <c r="BP165" s="70"/>
      <c r="BQ165" s="70"/>
      <c r="BR165" s="70"/>
      <c r="BS165" s="70"/>
      <c r="BT165" s="70"/>
      <c r="BU165" s="70"/>
      <c r="BV165" s="70"/>
      <c r="BW165" s="70"/>
      <c r="BX165" s="70"/>
      <c r="BY165" s="70"/>
      <c r="BZ165" s="70"/>
      <c r="CA165" s="70"/>
      <c r="CB165" s="70"/>
      <c r="CC165" s="70"/>
      <c r="CD165" s="70"/>
      <c r="CE165" s="70"/>
      <c r="CF165" s="70"/>
      <c r="CG165" s="70"/>
      <c r="CH165" s="70"/>
      <c r="CI165" s="70"/>
      <c r="CJ165" s="70"/>
      <c r="CK165" s="70"/>
      <c r="CL165" s="70"/>
      <c r="CM165" s="70"/>
      <c r="CN165" s="70"/>
      <c r="CO165" s="70"/>
      <c r="CP165" s="70"/>
      <c r="CQ165" s="70"/>
      <c r="CR165" s="70"/>
      <c r="CS165" s="70"/>
      <c r="CT165" s="70"/>
      <c r="CU165" s="70"/>
      <c r="CV165" s="70"/>
      <c r="CW165" s="70"/>
      <c r="CX165" s="70"/>
      <c r="CY165" s="70"/>
      <c r="CZ165" s="70"/>
      <c r="DA165" s="70"/>
      <c r="DB165" s="70"/>
      <c r="DC165" s="70"/>
    </row>
    <row r="166" spans="1:107" ht="15.75"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c r="BI166" s="70"/>
      <c r="BJ166" s="70"/>
      <c r="BK166" s="70"/>
      <c r="BL166" s="70"/>
      <c r="BM166" s="70"/>
      <c r="BN166" s="70"/>
      <c r="BO166" s="70"/>
      <c r="BP166" s="70"/>
      <c r="BQ166" s="70"/>
      <c r="BR166" s="70"/>
      <c r="BS166" s="70"/>
      <c r="BT166" s="70"/>
      <c r="BU166" s="70"/>
      <c r="BV166" s="70"/>
      <c r="BW166" s="70"/>
      <c r="BX166" s="70"/>
      <c r="BY166" s="70"/>
      <c r="BZ166" s="70"/>
      <c r="CA166" s="70"/>
      <c r="CB166" s="70"/>
      <c r="CC166" s="70"/>
      <c r="CD166" s="70"/>
      <c r="CE166" s="70"/>
      <c r="CF166" s="70"/>
      <c r="CG166" s="70"/>
      <c r="CH166" s="70"/>
      <c r="CI166" s="70"/>
      <c r="CJ166" s="70"/>
      <c r="CK166" s="70"/>
      <c r="CL166" s="70"/>
      <c r="CM166" s="70"/>
      <c r="CN166" s="70"/>
      <c r="CO166" s="70"/>
      <c r="CP166" s="70"/>
      <c r="CQ166" s="70"/>
      <c r="CR166" s="70"/>
      <c r="CS166" s="70"/>
      <c r="CT166" s="70"/>
      <c r="CU166" s="70"/>
      <c r="CV166" s="70"/>
      <c r="CW166" s="70"/>
      <c r="CX166" s="70"/>
      <c r="CY166" s="70"/>
      <c r="CZ166" s="70"/>
      <c r="DA166" s="70"/>
      <c r="DB166" s="70"/>
      <c r="DC166" s="70"/>
    </row>
    <row r="167" spans="1:107" ht="15.75"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c r="BI167" s="70"/>
      <c r="BJ167" s="70"/>
      <c r="BK167" s="70"/>
      <c r="BL167" s="70"/>
      <c r="BM167" s="70"/>
      <c r="BN167" s="70"/>
      <c r="BO167" s="70"/>
      <c r="BP167" s="70"/>
      <c r="BQ167" s="70"/>
      <c r="BR167" s="70"/>
      <c r="BS167" s="70"/>
      <c r="BT167" s="70"/>
      <c r="BU167" s="70"/>
      <c r="BV167" s="70"/>
      <c r="BW167" s="70"/>
      <c r="BX167" s="70"/>
      <c r="BY167" s="70"/>
      <c r="BZ167" s="70"/>
      <c r="CA167" s="70"/>
      <c r="CB167" s="70"/>
      <c r="CC167" s="70"/>
      <c r="CD167" s="70"/>
      <c r="CE167" s="70"/>
      <c r="CF167" s="70"/>
      <c r="CG167" s="70"/>
      <c r="CH167" s="70"/>
      <c r="CI167" s="70"/>
      <c r="CJ167" s="70"/>
      <c r="CK167" s="70"/>
      <c r="CL167" s="70"/>
      <c r="CM167" s="70"/>
      <c r="CN167" s="70"/>
      <c r="CO167" s="70"/>
      <c r="CP167" s="70"/>
      <c r="CQ167" s="70"/>
      <c r="CR167" s="70"/>
      <c r="CS167" s="70"/>
      <c r="CT167" s="70"/>
      <c r="CU167" s="70"/>
      <c r="CV167" s="70"/>
      <c r="CW167" s="70"/>
      <c r="CX167" s="70"/>
      <c r="CY167" s="70"/>
      <c r="CZ167" s="70"/>
      <c r="DA167" s="70"/>
      <c r="DB167" s="70"/>
      <c r="DC167" s="70"/>
    </row>
    <row r="168" spans="1:107" ht="15.75"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c r="BI168" s="70"/>
      <c r="BJ168" s="70"/>
      <c r="BK168" s="70"/>
      <c r="BL168" s="70"/>
      <c r="BM168" s="70"/>
      <c r="BN168" s="70"/>
      <c r="BO168" s="70"/>
      <c r="BP168" s="70"/>
      <c r="BQ168" s="70"/>
      <c r="BR168" s="70"/>
      <c r="BS168" s="70"/>
      <c r="BT168" s="70"/>
      <c r="BU168" s="70"/>
      <c r="BV168" s="70"/>
      <c r="BW168" s="70"/>
      <c r="BX168" s="70"/>
      <c r="BY168" s="70"/>
      <c r="BZ168" s="70"/>
      <c r="CA168" s="70"/>
      <c r="CB168" s="70"/>
      <c r="CC168" s="70"/>
      <c r="CD168" s="70"/>
      <c r="CE168" s="70"/>
      <c r="CF168" s="70"/>
      <c r="CG168" s="70"/>
      <c r="CH168" s="70"/>
      <c r="CI168" s="70"/>
      <c r="CJ168" s="70"/>
      <c r="CK168" s="70"/>
      <c r="CL168" s="70"/>
      <c r="CM168" s="70"/>
      <c r="CN168" s="70"/>
      <c r="CO168" s="70"/>
      <c r="CP168" s="70"/>
      <c r="CQ168" s="70"/>
      <c r="CR168" s="70"/>
      <c r="CS168" s="70"/>
      <c r="CT168" s="70"/>
      <c r="CU168" s="70"/>
      <c r="CV168" s="70"/>
      <c r="CW168" s="70"/>
      <c r="CX168" s="70"/>
      <c r="CY168" s="70"/>
      <c r="CZ168" s="70"/>
      <c r="DA168" s="70"/>
      <c r="DB168" s="70"/>
      <c r="DC168" s="70"/>
    </row>
    <row r="169" spans="1:107" ht="15.75"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c r="BR169" s="70"/>
      <c r="BS169" s="70"/>
      <c r="BT169" s="70"/>
      <c r="BU169" s="70"/>
      <c r="BV169" s="70"/>
      <c r="BW169" s="70"/>
      <c r="BX169" s="70"/>
      <c r="BY169" s="70"/>
      <c r="BZ169" s="70"/>
      <c r="CA169" s="70"/>
      <c r="CB169" s="70"/>
      <c r="CC169" s="70"/>
      <c r="CD169" s="70"/>
      <c r="CE169" s="70"/>
      <c r="CF169" s="70"/>
      <c r="CG169" s="70"/>
      <c r="CH169" s="70"/>
      <c r="CI169" s="70"/>
      <c r="CJ169" s="70"/>
      <c r="CK169" s="70"/>
      <c r="CL169" s="70"/>
      <c r="CM169" s="70"/>
      <c r="CN169" s="70"/>
      <c r="CO169" s="70"/>
      <c r="CP169" s="70"/>
      <c r="CQ169" s="70"/>
      <c r="CR169" s="70"/>
      <c r="CS169" s="70"/>
      <c r="CT169" s="70"/>
      <c r="CU169" s="70"/>
      <c r="CV169" s="70"/>
      <c r="CW169" s="70"/>
      <c r="CX169" s="70"/>
      <c r="CY169" s="70"/>
      <c r="CZ169" s="70"/>
      <c r="DA169" s="70"/>
      <c r="DB169" s="70"/>
      <c r="DC169" s="70"/>
    </row>
    <row r="170" spans="1:107" ht="15.75"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c r="BI170" s="70"/>
      <c r="BJ170" s="70"/>
      <c r="BK170" s="70"/>
      <c r="BL170" s="70"/>
      <c r="BM170" s="70"/>
      <c r="BN170" s="70"/>
      <c r="BO170" s="70"/>
      <c r="BP170" s="70"/>
      <c r="BQ170" s="70"/>
      <c r="BR170" s="70"/>
      <c r="BS170" s="70"/>
      <c r="BT170" s="70"/>
      <c r="BU170" s="70"/>
      <c r="BV170" s="70"/>
      <c r="BW170" s="70"/>
      <c r="BX170" s="70"/>
      <c r="BY170" s="70"/>
      <c r="BZ170" s="70"/>
      <c r="CA170" s="70"/>
      <c r="CB170" s="70"/>
      <c r="CC170" s="70"/>
      <c r="CD170" s="70"/>
      <c r="CE170" s="70"/>
      <c r="CF170" s="70"/>
      <c r="CG170" s="70"/>
      <c r="CH170" s="70"/>
      <c r="CI170" s="70"/>
      <c r="CJ170" s="70"/>
      <c r="CK170" s="70"/>
      <c r="CL170" s="70"/>
      <c r="CM170" s="70"/>
      <c r="CN170" s="70"/>
      <c r="CO170" s="70"/>
      <c r="CP170" s="70"/>
      <c r="CQ170" s="70"/>
      <c r="CR170" s="70"/>
      <c r="CS170" s="70"/>
      <c r="CT170" s="70"/>
      <c r="CU170" s="70"/>
      <c r="CV170" s="70"/>
      <c r="CW170" s="70"/>
      <c r="CX170" s="70"/>
      <c r="CY170" s="70"/>
      <c r="CZ170" s="70"/>
      <c r="DA170" s="70"/>
      <c r="DB170" s="70"/>
      <c r="DC170" s="70"/>
    </row>
    <row r="171" spans="1:107" ht="15.75"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0"/>
      <c r="BR171" s="70"/>
      <c r="BS171" s="70"/>
      <c r="BT171" s="70"/>
      <c r="BU171" s="70"/>
      <c r="BV171" s="70"/>
      <c r="BW171" s="70"/>
      <c r="BX171" s="70"/>
      <c r="BY171" s="70"/>
      <c r="BZ171" s="70"/>
      <c r="CA171" s="70"/>
      <c r="CB171" s="70"/>
      <c r="CC171" s="70"/>
      <c r="CD171" s="70"/>
      <c r="CE171" s="70"/>
      <c r="CF171" s="70"/>
      <c r="CG171" s="70"/>
      <c r="CH171" s="70"/>
      <c r="CI171" s="70"/>
      <c r="CJ171" s="70"/>
      <c r="CK171" s="70"/>
      <c r="CL171" s="70"/>
      <c r="CM171" s="70"/>
      <c r="CN171" s="70"/>
      <c r="CO171" s="70"/>
      <c r="CP171" s="70"/>
      <c r="CQ171" s="70"/>
      <c r="CR171" s="70"/>
      <c r="CS171" s="70"/>
      <c r="CT171" s="70"/>
      <c r="CU171" s="70"/>
      <c r="CV171" s="70"/>
      <c r="CW171" s="70"/>
      <c r="CX171" s="70"/>
      <c r="CY171" s="70"/>
      <c r="CZ171" s="70"/>
      <c r="DA171" s="70"/>
      <c r="DB171" s="70"/>
      <c r="DC171" s="70"/>
    </row>
    <row r="172" spans="1:107" ht="15.75"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c r="BI172" s="70"/>
      <c r="BJ172" s="70"/>
      <c r="BK172" s="70"/>
      <c r="BL172" s="70"/>
      <c r="BM172" s="70"/>
      <c r="BN172" s="70"/>
      <c r="BO172" s="70"/>
      <c r="BP172" s="70"/>
      <c r="BQ172" s="70"/>
      <c r="BR172" s="70"/>
      <c r="BS172" s="70"/>
      <c r="BT172" s="70"/>
      <c r="BU172" s="70"/>
      <c r="BV172" s="70"/>
      <c r="BW172" s="70"/>
      <c r="BX172" s="70"/>
      <c r="BY172" s="70"/>
      <c r="BZ172" s="70"/>
      <c r="CA172" s="70"/>
      <c r="CB172" s="70"/>
      <c r="CC172" s="70"/>
      <c r="CD172" s="70"/>
      <c r="CE172" s="70"/>
      <c r="CF172" s="70"/>
      <c r="CG172" s="70"/>
      <c r="CH172" s="70"/>
      <c r="CI172" s="70"/>
      <c r="CJ172" s="70"/>
      <c r="CK172" s="70"/>
      <c r="CL172" s="70"/>
      <c r="CM172" s="70"/>
      <c r="CN172" s="70"/>
      <c r="CO172" s="70"/>
      <c r="CP172" s="70"/>
      <c r="CQ172" s="70"/>
      <c r="CR172" s="70"/>
      <c r="CS172" s="70"/>
      <c r="CT172" s="70"/>
      <c r="CU172" s="70"/>
      <c r="CV172" s="70"/>
      <c r="CW172" s="70"/>
      <c r="CX172" s="70"/>
      <c r="CY172" s="70"/>
      <c r="CZ172" s="70"/>
      <c r="DA172" s="70"/>
      <c r="DB172" s="70"/>
      <c r="DC172" s="70"/>
    </row>
    <row r="173" spans="1:107" ht="15.75"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c r="BR173" s="70"/>
      <c r="BS173" s="70"/>
      <c r="BT173" s="70"/>
      <c r="BU173" s="70"/>
      <c r="BV173" s="70"/>
      <c r="BW173" s="70"/>
      <c r="BX173" s="70"/>
      <c r="BY173" s="70"/>
      <c r="BZ173" s="70"/>
      <c r="CA173" s="70"/>
      <c r="CB173" s="70"/>
      <c r="CC173" s="70"/>
      <c r="CD173" s="70"/>
      <c r="CE173" s="70"/>
      <c r="CF173" s="70"/>
      <c r="CG173" s="70"/>
      <c r="CH173" s="70"/>
      <c r="CI173" s="70"/>
      <c r="CJ173" s="70"/>
      <c r="CK173" s="70"/>
      <c r="CL173" s="70"/>
      <c r="CM173" s="70"/>
      <c r="CN173" s="70"/>
      <c r="CO173" s="70"/>
      <c r="CP173" s="70"/>
      <c r="CQ173" s="70"/>
      <c r="CR173" s="70"/>
      <c r="CS173" s="70"/>
      <c r="CT173" s="70"/>
      <c r="CU173" s="70"/>
      <c r="CV173" s="70"/>
      <c r="CW173" s="70"/>
      <c r="CX173" s="70"/>
      <c r="CY173" s="70"/>
      <c r="CZ173" s="70"/>
      <c r="DA173" s="70"/>
      <c r="DB173" s="70"/>
      <c r="DC173" s="70"/>
    </row>
    <row r="174" spans="1:107" ht="15.75"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c r="BI174" s="70"/>
      <c r="BJ174" s="70"/>
      <c r="BK174" s="70"/>
      <c r="BL174" s="70"/>
      <c r="BM174" s="70"/>
      <c r="BN174" s="70"/>
      <c r="BO174" s="70"/>
      <c r="BP174" s="70"/>
      <c r="BQ174" s="70"/>
      <c r="BR174" s="70"/>
      <c r="BS174" s="70"/>
      <c r="BT174" s="70"/>
      <c r="BU174" s="70"/>
      <c r="BV174" s="70"/>
      <c r="BW174" s="70"/>
      <c r="BX174" s="70"/>
      <c r="BY174" s="70"/>
      <c r="BZ174" s="70"/>
      <c r="CA174" s="70"/>
      <c r="CB174" s="70"/>
      <c r="CC174" s="70"/>
      <c r="CD174" s="70"/>
      <c r="CE174" s="70"/>
      <c r="CF174" s="70"/>
      <c r="CG174" s="70"/>
      <c r="CH174" s="70"/>
      <c r="CI174" s="70"/>
      <c r="CJ174" s="70"/>
      <c r="CK174" s="70"/>
      <c r="CL174" s="70"/>
      <c r="CM174" s="70"/>
      <c r="CN174" s="70"/>
      <c r="CO174" s="70"/>
      <c r="CP174" s="70"/>
      <c r="CQ174" s="70"/>
      <c r="CR174" s="70"/>
      <c r="CS174" s="70"/>
      <c r="CT174" s="70"/>
      <c r="CU174" s="70"/>
      <c r="CV174" s="70"/>
      <c r="CW174" s="70"/>
      <c r="CX174" s="70"/>
      <c r="CY174" s="70"/>
      <c r="CZ174" s="70"/>
      <c r="DA174" s="70"/>
      <c r="DB174" s="70"/>
      <c r="DC174" s="70"/>
    </row>
    <row r="175" spans="1:107" ht="15.75"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c r="BI175" s="70"/>
      <c r="BJ175" s="70"/>
      <c r="BK175" s="70"/>
      <c r="BL175" s="70"/>
      <c r="BM175" s="70"/>
      <c r="BN175" s="70"/>
      <c r="BO175" s="70"/>
      <c r="BP175" s="70"/>
      <c r="BQ175" s="70"/>
      <c r="BR175" s="70"/>
      <c r="BS175" s="70"/>
      <c r="BT175" s="70"/>
      <c r="BU175" s="70"/>
      <c r="BV175" s="70"/>
      <c r="BW175" s="70"/>
      <c r="BX175" s="70"/>
      <c r="BY175" s="70"/>
      <c r="BZ175" s="70"/>
      <c r="CA175" s="70"/>
      <c r="CB175" s="70"/>
      <c r="CC175" s="70"/>
      <c r="CD175" s="70"/>
      <c r="CE175" s="70"/>
      <c r="CF175" s="70"/>
      <c r="CG175" s="70"/>
      <c r="CH175" s="70"/>
      <c r="CI175" s="70"/>
      <c r="CJ175" s="70"/>
      <c r="CK175" s="70"/>
      <c r="CL175" s="70"/>
      <c r="CM175" s="70"/>
      <c r="CN175" s="70"/>
      <c r="CO175" s="70"/>
      <c r="CP175" s="70"/>
      <c r="CQ175" s="70"/>
      <c r="CR175" s="70"/>
      <c r="CS175" s="70"/>
      <c r="CT175" s="70"/>
      <c r="CU175" s="70"/>
      <c r="CV175" s="70"/>
      <c r="CW175" s="70"/>
      <c r="CX175" s="70"/>
      <c r="CY175" s="70"/>
      <c r="CZ175" s="70"/>
      <c r="DA175" s="70"/>
      <c r="DB175" s="70"/>
      <c r="DC175" s="70"/>
    </row>
    <row r="176" spans="1:107" ht="15.75"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c r="BI176" s="70"/>
      <c r="BJ176" s="70"/>
      <c r="BK176" s="70"/>
      <c r="BL176" s="70"/>
      <c r="BM176" s="70"/>
      <c r="BN176" s="70"/>
      <c r="BO176" s="70"/>
      <c r="BP176" s="70"/>
      <c r="BQ176" s="70"/>
      <c r="BR176" s="70"/>
      <c r="BS176" s="70"/>
      <c r="BT176" s="70"/>
      <c r="BU176" s="70"/>
      <c r="BV176" s="70"/>
      <c r="BW176" s="70"/>
      <c r="BX176" s="70"/>
      <c r="BY176" s="70"/>
      <c r="BZ176" s="70"/>
      <c r="CA176" s="70"/>
      <c r="CB176" s="70"/>
      <c r="CC176" s="70"/>
      <c r="CD176" s="70"/>
      <c r="CE176" s="70"/>
      <c r="CF176" s="70"/>
      <c r="CG176" s="70"/>
      <c r="CH176" s="70"/>
      <c r="CI176" s="70"/>
      <c r="CJ176" s="70"/>
      <c r="CK176" s="70"/>
      <c r="CL176" s="70"/>
      <c r="CM176" s="70"/>
      <c r="CN176" s="70"/>
      <c r="CO176" s="70"/>
      <c r="CP176" s="70"/>
      <c r="CQ176" s="70"/>
      <c r="CR176" s="70"/>
      <c r="CS176" s="70"/>
      <c r="CT176" s="70"/>
      <c r="CU176" s="70"/>
      <c r="CV176" s="70"/>
      <c r="CW176" s="70"/>
      <c r="CX176" s="70"/>
      <c r="CY176" s="70"/>
      <c r="CZ176" s="70"/>
      <c r="DA176" s="70"/>
      <c r="DB176" s="70"/>
      <c r="DC176" s="70"/>
    </row>
    <row r="177" spans="1:107" ht="15.75"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c r="BR177" s="70"/>
      <c r="BS177" s="70"/>
      <c r="BT177" s="70"/>
      <c r="BU177" s="70"/>
      <c r="BV177" s="70"/>
      <c r="BW177" s="70"/>
      <c r="BX177" s="70"/>
      <c r="BY177" s="70"/>
      <c r="BZ177" s="70"/>
      <c r="CA177" s="70"/>
      <c r="CB177" s="70"/>
      <c r="CC177" s="70"/>
      <c r="CD177" s="70"/>
      <c r="CE177" s="70"/>
      <c r="CF177" s="70"/>
      <c r="CG177" s="70"/>
      <c r="CH177" s="70"/>
      <c r="CI177" s="70"/>
      <c r="CJ177" s="70"/>
      <c r="CK177" s="70"/>
      <c r="CL177" s="70"/>
      <c r="CM177" s="70"/>
      <c r="CN177" s="70"/>
      <c r="CO177" s="70"/>
      <c r="CP177" s="70"/>
      <c r="CQ177" s="70"/>
      <c r="CR177" s="70"/>
      <c r="CS177" s="70"/>
      <c r="CT177" s="70"/>
      <c r="CU177" s="70"/>
      <c r="CV177" s="70"/>
      <c r="CW177" s="70"/>
      <c r="CX177" s="70"/>
      <c r="CY177" s="70"/>
      <c r="CZ177" s="70"/>
      <c r="DA177" s="70"/>
      <c r="DB177" s="70"/>
      <c r="DC177" s="70"/>
    </row>
    <row r="178" spans="1:107" ht="15.75"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70"/>
      <c r="BJ178" s="70"/>
      <c r="BK178" s="70"/>
      <c r="BL178" s="70"/>
      <c r="BM178" s="70"/>
      <c r="BN178" s="70"/>
      <c r="BO178" s="70"/>
      <c r="BP178" s="70"/>
      <c r="BQ178" s="70"/>
      <c r="BR178" s="70"/>
      <c r="BS178" s="70"/>
      <c r="BT178" s="70"/>
      <c r="BU178" s="70"/>
      <c r="BV178" s="70"/>
      <c r="BW178" s="70"/>
      <c r="BX178" s="70"/>
      <c r="BY178" s="70"/>
      <c r="BZ178" s="70"/>
      <c r="CA178" s="70"/>
      <c r="CB178" s="70"/>
      <c r="CC178" s="70"/>
      <c r="CD178" s="70"/>
      <c r="CE178" s="70"/>
      <c r="CF178" s="70"/>
      <c r="CG178" s="70"/>
      <c r="CH178" s="70"/>
      <c r="CI178" s="70"/>
      <c r="CJ178" s="70"/>
      <c r="CK178" s="70"/>
      <c r="CL178" s="70"/>
      <c r="CM178" s="70"/>
      <c r="CN178" s="70"/>
      <c r="CO178" s="70"/>
      <c r="CP178" s="70"/>
      <c r="CQ178" s="70"/>
      <c r="CR178" s="70"/>
      <c r="CS178" s="70"/>
      <c r="CT178" s="70"/>
      <c r="CU178" s="70"/>
      <c r="CV178" s="70"/>
      <c r="CW178" s="70"/>
      <c r="CX178" s="70"/>
      <c r="CY178" s="70"/>
      <c r="CZ178" s="70"/>
      <c r="DA178" s="70"/>
      <c r="DB178" s="70"/>
      <c r="DC178" s="70"/>
    </row>
    <row r="179" spans="1:107" ht="15.75"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0"/>
      <c r="BR179" s="70"/>
      <c r="BS179" s="70"/>
      <c r="BT179" s="70"/>
      <c r="BU179" s="70"/>
      <c r="BV179" s="70"/>
      <c r="BW179" s="70"/>
      <c r="BX179" s="70"/>
      <c r="BY179" s="70"/>
      <c r="BZ179" s="70"/>
      <c r="CA179" s="70"/>
      <c r="CB179" s="70"/>
      <c r="CC179" s="70"/>
      <c r="CD179" s="70"/>
      <c r="CE179" s="70"/>
      <c r="CF179" s="70"/>
      <c r="CG179" s="70"/>
      <c r="CH179" s="70"/>
      <c r="CI179" s="70"/>
      <c r="CJ179" s="70"/>
      <c r="CK179" s="70"/>
      <c r="CL179" s="70"/>
      <c r="CM179" s="70"/>
      <c r="CN179" s="70"/>
      <c r="CO179" s="70"/>
      <c r="CP179" s="70"/>
      <c r="CQ179" s="70"/>
      <c r="CR179" s="70"/>
      <c r="CS179" s="70"/>
      <c r="CT179" s="70"/>
      <c r="CU179" s="70"/>
      <c r="CV179" s="70"/>
      <c r="CW179" s="70"/>
      <c r="CX179" s="70"/>
      <c r="CY179" s="70"/>
      <c r="CZ179" s="70"/>
      <c r="DA179" s="70"/>
      <c r="DB179" s="70"/>
      <c r="DC179" s="70"/>
    </row>
    <row r="180" spans="1:107" ht="15.75"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c r="BI180" s="70"/>
      <c r="BJ180" s="70"/>
      <c r="BK180" s="70"/>
      <c r="BL180" s="70"/>
      <c r="BM180" s="70"/>
      <c r="BN180" s="70"/>
      <c r="BO180" s="70"/>
      <c r="BP180" s="70"/>
      <c r="BQ180" s="70"/>
      <c r="BR180" s="70"/>
      <c r="BS180" s="70"/>
      <c r="BT180" s="70"/>
      <c r="BU180" s="70"/>
      <c r="BV180" s="70"/>
      <c r="BW180" s="70"/>
      <c r="BX180" s="70"/>
      <c r="BY180" s="70"/>
      <c r="BZ180" s="70"/>
      <c r="CA180" s="70"/>
      <c r="CB180" s="70"/>
      <c r="CC180" s="70"/>
      <c r="CD180" s="70"/>
      <c r="CE180" s="70"/>
      <c r="CF180" s="70"/>
      <c r="CG180" s="70"/>
      <c r="CH180" s="70"/>
      <c r="CI180" s="70"/>
      <c r="CJ180" s="70"/>
      <c r="CK180" s="70"/>
      <c r="CL180" s="70"/>
      <c r="CM180" s="70"/>
      <c r="CN180" s="70"/>
      <c r="CO180" s="70"/>
      <c r="CP180" s="70"/>
      <c r="CQ180" s="70"/>
      <c r="CR180" s="70"/>
      <c r="CS180" s="70"/>
      <c r="CT180" s="70"/>
      <c r="CU180" s="70"/>
      <c r="CV180" s="70"/>
      <c r="CW180" s="70"/>
      <c r="CX180" s="70"/>
      <c r="CY180" s="70"/>
      <c r="CZ180" s="70"/>
      <c r="DA180" s="70"/>
      <c r="DB180" s="70"/>
      <c r="DC180" s="70"/>
    </row>
    <row r="181" spans="1:107" ht="15.75"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c r="BI181" s="70"/>
      <c r="BJ181" s="70"/>
      <c r="BK181" s="70"/>
      <c r="BL181" s="70"/>
      <c r="BM181" s="70"/>
      <c r="BN181" s="70"/>
      <c r="BO181" s="70"/>
      <c r="BP181" s="70"/>
      <c r="BQ181" s="70"/>
      <c r="BR181" s="70"/>
      <c r="BS181" s="70"/>
      <c r="BT181" s="70"/>
      <c r="BU181" s="70"/>
      <c r="BV181" s="70"/>
      <c r="BW181" s="70"/>
      <c r="BX181" s="70"/>
      <c r="BY181" s="70"/>
      <c r="BZ181" s="70"/>
      <c r="CA181" s="70"/>
      <c r="CB181" s="70"/>
      <c r="CC181" s="70"/>
      <c r="CD181" s="70"/>
      <c r="CE181" s="70"/>
      <c r="CF181" s="70"/>
      <c r="CG181" s="70"/>
      <c r="CH181" s="70"/>
      <c r="CI181" s="70"/>
      <c r="CJ181" s="70"/>
      <c r="CK181" s="70"/>
      <c r="CL181" s="70"/>
      <c r="CM181" s="70"/>
      <c r="CN181" s="70"/>
      <c r="CO181" s="70"/>
      <c r="CP181" s="70"/>
      <c r="CQ181" s="70"/>
      <c r="CR181" s="70"/>
      <c r="CS181" s="70"/>
      <c r="CT181" s="70"/>
      <c r="CU181" s="70"/>
      <c r="CV181" s="70"/>
      <c r="CW181" s="70"/>
      <c r="CX181" s="70"/>
      <c r="CY181" s="70"/>
      <c r="CZ181" s="70"/>
      <c r="DA181" s="70"/>
      <c r="DB181" s="70"/>
      <c r="DC181" s="70"/>
    </row>
    <row r="182" spans="1:107" ht="15.75"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c r="BI182" s="70"/>
      <c r="BJ182" s="70"/>
      <c r="BK182" s="70"/>
      <c r="BL182" s="70"/>
      <c r="BM182" s="70"/>
      <c r="BN182" s="70"/>
      <c r="BO182" s="70"/>
      <c r="BP182" s="70"/>
      <c r="BQ182" s="70"/>
      <c r="BR182" s="70"/>
      <c r="BS182" s="70"/>
      <c r="BT182" s="70"/>
      <c r="BU182" s="70"/>
      <c r="BV182" s="70"/>
      <c r="BW182" s="70"/>
      <c r="BX182" s="70"/>
      <c r="BY182" s="70"/>
      <c r="BZ182" s="70"/>
      <c r="CA182" s="70"/>
      <c r="CB182" s="70"/>
      <c r="CC182" s="70"/>
      <c r="CD182" s="70"/>
      <c r="CE182" s="70"/>
      <c r="CF182" s="70"/>
      <c r="CG182" s="70"/>
      <c r="CH182" s="70"/>
      <c r="CI182" s="70"/>
      <c r="CJ182" s="70"/>
      <c r="CK182" s="70"/>
      <c r="CL182" s="70"/>
      <c r="CM182" s="70"/>
      <c r="CN182" s="70"/>
      <c r="CO182" s="70"/>
      <c r="CP182" s="70"/>
      <c r="CQ182" s="70"/>
      <c r="CR182" s="70"/>
      <c r="CS182" s="70"/>
      <c r="CT182" s="70"/>
      <c r="CU182" s="70"/>
      <c r="CV182" s="70"/>
      <c r="CW182" s="70"/>
      <c r="CX182" s="70"/>
      <c r="CY182" s="70"/>
      <c r="CZ182" s="70"/>
      <c r="DA182" s="70"/>
      <c r="DB182" s="70"/>
      <c r="DC182" s="70"/>
    </row>
    <row r="183" spans="1:107" ht="15.75"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c r="BI183" s="70"/>
      <c r="BJ183" s="70"/>
      <c r="BK183" s="70"/>
      <c r="BL183" s="70"/>
      <c r="BM183" s="70"/>
      <c r="BN183" s="70"/>
      <c r="BO183" s="70"/>
      <c r="BP183" s="70"/>
      <c r="BQ183" s="70"/>
      <c r="BR183" s="70"/>
      <c r="BS183" s="70"/>
      <c r="BT183" s="70"/>
      <c r="BU183" s="70"/>
      <c r="BV183" s="70"/>
      <c r="BW183" s="70"/>
      <c r="BX183" s="70"/>
      <c r="BY183" s="70"/>
      <c r="BZ183" s="70"/>
      <c r="CA183" s="70"/>
      <c r="CB183" s="70"/>
      <c r="CC183" s="70"/>
      <c r="CD183" s="70"/>
      <c r="CE183" s="70"/>
      <c r="CF183" s="70"/>
      <c r="CG183" s="70"/>
      <c r="CH183" s="70"/>
      <c r="CI183" s="70"/>
      <c r="CJ183" s="70"/>
      <c r="CK183" s="70"/>
      <c r="CL183" s="70"/>
      <c r="CM183" s="70"/>
      <c r="CN183" s="70"/>
      <c r="CO183" s="70"/>
      <c r="CP183" s="70"/>
      <c r="CQ183" s="70"/>
      <c r="CR183" s="70"/>
      <c r="CS183" s="70"/>
      <c r="CT183" s="70"/>
      <c r="CU183" s="70"/>
      <c r="CV183" s="70"/>
      <c r="CW183" s="70"/>
      <c r="CX183" s="70"/>
      <c r="CY183" s="70"/>
      <c r="CZ183" s="70"/>
      <c r="DA183" s="70"/>
      <c r="DB183" s="70"/>
      <c r="DC183" s="70"/>
    </row>
    <row r="184" spans="1:107" ht="15.75"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c r="BI184" s="70"/>
      <c r="BJ184" s="70"/>
      <c r="BK184" s="70"/>
      <c r="BL184" s="70"/>
      <c r="BM184" s="70"/>
      <c r="BN184" s="70"/>
      <c r="BO184" s="70"/>
      <c r="BP184" s="70"/>
      <c r="BQ184" s="70"/>
      <c r="BR184" s="70"/>
      <c r="BS184" s="70"/>
      <c r="BT184" s="70"/>
      <c r="BU184" s="70"/>
      <c r="BV184" s="70"/>
      <c r="BW184" s="70"/>
      <c r="BX184" s="70"/>
      <c r="BY184" s="70"/>
      <c r="BZ184" s="70"/>
      <c r="CA184" s="70"/>
      <c r="CB184" s="70"/>
      <c r="CC184" s="70"/>
      <c r="CD184" s="70"/>
      <c r="CE184" s="70"/>
      <c r="CF184" s="70"/>
      <c r="CG184" s="70"/>
      <c r="CH184" s="70"/>
      <c r="CI184" s="70"/>
      <c r="CJ184" s="70"/>
      <c r="CK184" s="70"/>
      <c r="CL184" s="70"/>
      <c r="CM184" s="70"/>
      <c r="CN184" s="70"/>
      <c r="CO184" s="70"/>
      <c r="CP184" s="70"/>
      <c r="CQ184" s="70"/>
      <c r="CR184" s="70"/>
      <c r="CS184" s="70"/>
      <c r="CT184" s="70"/>
      <c r="CU184" s="70"/>
      <c r="CV184" s="70"/>
      <c r="CW184" s="70"/>
      <c r="CX184" s="70"/>
      <c r="CY184" s="70"/>
      <c r="CZ184" s="70"/>
      <c r="DA184" s="70"/>
      <c r="DB184" s="70"/>
      <c r="DC184" s="70"/>
    </row>
    <row r="185" spans="1:107" ht="15.75"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c r="BI185" s="70"/>
      <c r="BJ185" s="70"/>
      <c r="BK185" s="70"/>
      <c r="BL185" s="70"/>
      <c r="BM185" s="70"/>
      <c r="BN185" s="70"/>
      <c r="BO185" s="70"/>
      <c r="BP185" s="70"/>
      <c r="BQ185" s="70"/>
      <c r="BR185" s="70"/>
      <c r="BS185" s="70"/>
      <c r="BT185" s="70"/>
      <c r="BU185" s="70"/>
      <c r="BV185" s="70"/>
      <c r="BW185" s="70"/>
      <c r="BX185" s="70"/>
      <c r="BY185" s="70"/>
      <c r="BZ185" s="70"/>
      <c r="CA185" s="70"/>
      <c r="CB185" s="70"/>
      <c r="CC185" s="70"/>
      <c r="CD185" s="70"/>
      <c r="CE185" s="70"/>
      <c r="CF185" s="70"/>
      <c r="CG185" s="70"/>
      <c r="CH185" s="70"/>
      <c r="CI185" s="70"/>
      <c r="CJ185" s="70"/>
      <c r="CK185" s="70"/>
      <c r="CL185" s="70"/>
      <c r="CM185" s="70"/>
      <c r="CN185" s="70"/>
      <c r="CO185" s="70"/>
      <c r="CP185" s="70"/>
      <c r="CQ185" s="70"/>
      <c r="CR185" s="70"/>
      <c r="CS185" s="70"/>
      <c r="CT185" s="70"/>
      <c r="CU185" s="70"/>
      <c r="CV185" s="70"/>
      <c r="CW185" s="70"/>
      <c r="CX185" s="70"/>
      <c r="CY185" s="70"/>
      <c r="CZ185" s="70"/>
      <c r="DA185" s="70"/>
      <c r="DB185" s="70"/>
      <c r="DC185" s="70"/>
    </row>
    <row r="186" spans="1:107" ht="15.75"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c r="BI186" s="70"/>
      <c r="BJ186" s="70"/>
      <c r="BK186" s="70"/>
      <c r="BL186" s="70"/>
      <c r="BM186" s="70"/>
      <c r="BN186" s="70"/>
      <c r="BO186" s="70"/>
      <c r="BP186" s="70"/>
      <c r="BQ186" s="70"/>
      <c r="BR186" s="70"/>
      <c r="BS186" s="70"/>
      <c r="BT186" s="70"/>
      <c r="BU186" s="70"/>
      <c r="BV186" s="70"/>
      <c r="BW186" s="70"/>
      <c r="BX186" s="70"/>
      <c r="BY186" s="70"/>
      <c r="BZ186" s="70"/>
      <c r="CA186" s="70"/>
      <c r="CB186" s="70"/>
      <c r="CC186" s="70"/>
      <c r="CD186" s="70"/>
      <c r="CE186" s="70"/>
      <c r="CF186" s="70"/>
      <c r="CG186" s="70"/>
      <c r="CH186" s="70"/>
      <c r="CI186" s="70"/>
      <c r="CJ186" s="70"/>
      <c r="CK186" s="70"/>
      <c r="CL186" s="70"/>
      <c r="CM186" s="70"/>
      <c r="CN186" s="70"/>
      <c r="CO186" s="70"/>
      <c r="CP186" s="70"/>
      <c r="CQ186" s="70"/>
      <c r="CR186" s="70"/>
      <c r="CS186" s="70"/>
      <c r="CT186" s="70"/>
      <c r="CU186" s="70"/>
      <c r="CV186" s="70"/>
      <c r="CW186" s="70"/>
      <c r="CX186" s="70"/>
      <c r="CY186" s="70"/>
      <c r="CZ186" s="70"/>
      <c r="DA186" s="70"/>
      <c r="DB186" s="70"/>
      <c r="DC186" s="70"/>
    </row>
    <row r="187" spans="1:107" ht="15.75"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c r="BI187" s="70"/>
      <c r="BJ187" s="70"/>
      <c r="BK187" s="70"/>
      <c r="BL187" s="70"/>
      <c r="BM187" s="70"/>
      <c r="BN187" s="70"/>
      <c r="BO187" s="70"/>
      <c r="BP187" s="70"/>
      <c r="BQ187" s="70"/>
      <c r="BR187" s="70"/>
      <c r="BS187" s="70"/>
      <c r="BT187" s="70"/>
      <c r="BU187" s="70"/>
      <c r="BV187" s="70"/>
      <c r="BW187" s="70"/>
      <c r="BX187" s="70"/>
      <c r="BY187" s="70"/>
      <c r="BZ187" s="70"/>
      <c r="CA187" s="70"/>
      <c r="CB187" s="70"/>
      <c r="CC187" s="70"/>
      <c r="CD187" s="70"/>
      <c r="CE187" s="70"/>
      <c r="CF187" s="70"/>
      <c r="CG187" s="70"/>
      <c r="CH187" s="70"/>
      <c r="CI187" s="70"/>
      <c r="CJ187" s="70"/>
      <c r="CK187" s="70"/>
      <c r="CL187" s="70"/>
      <c r="CM187" s="70"/>
      <c r="CN187" s="70"/>
      <c r="CO187" s="70"/>
      <c r="CP187" s="70"/>
      <c r="CQ187" s="70"/>
      <c r="CR187" s="70"/>
      <c r="CS187" s="70"/>
      <c r="CT187" s="70"/>
      <c r="CU187" s="70"/>
      <c r="CV187" s="70"/>
      <c r="CW187" s="70"/>
      <c r="CX187" s="70"/>
      <c r="CY187" s="70"/>
      <c r="CZ187" s="70"/>
      <c r="DA187" s="70"/>
      <c r="DB187" s="70"/>
      <c r="DC187" s="70"/>
    </row>
    <row r="188" spans="1:107" ht="15.75"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c r="BI188" s="70"/>
      <c r="BJ188" s="70"/>
      <c r="BK188" s="70"/>
      <c r="BL188" s="70"/>
      <c r="BM188" s="70"/>
      <c r="BN188" s="70"/>
      <c r="BO188" s="70"/>
      <c r="BP188" s="70"/>
      <c r="BQ188" s="70"/>
      <c r="BR188" s="70"/>
      <c r="BS188" s="70"/>
      <c r="BT188" s="70"/>
      <c r="BU188" s="70"/>
      <c r="BV188" s="70"/>
      <c r="BW188" s="70"/>
      <c r="BX188" s="70"/>
      <c r="BY188" s="70"/>
      <c r="BZ188" s="70"/>
      <c r="CA188" s="70"/>
      <c r="CB188" s="70"/>
      <c r="CC188" s="70"/>
      <c r="CD188" s="70"/>
      <c r="CE188" s="70"/>
      <c r="CF188" s="70"/>
      <c r="CG188" s="70"/>
      <c r="CH188" s="70"/>
      <c r="CI188" s="70"/>
      <c r="CJ188" s="70"/>
      <c r="CK188" s="70"/>
      <c r="CL188" s="70"/>
      <c r="CM188" s="70"/>
      <c r="CN188" s="70"/>
      <c r="CO188" s="70"/>
      <c r="CP188" s="70"/>
      <c r="CQ188" s="70"/>
      <c r="CR188" s="70"/>
      <c r="CS188" s="70"/>
      <c r="CT188" s="70"/>
      <c r="CU188" s="70"/>
      <c r="CV188" s="70"/>
      <c r="CW188" s="70"/>
      <c r="CX188" s="70"/>
      <c r="CY188" s="70"/>
      <c r="CZ188" s="70"/>
      <c r="DA188" s="70"/>
      <c r="DB188" s="70"/>
      <c r="DC188" s="70"/>
    </row>
    <row r="189" spans="1:107" ht="15.75"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c r="BI189" s="70"/>
      <c r="BJ189" s="70"/>
      <c r="BK189" s="70"/>
      <c r="BL189" s="70"/>
      <c r="BM189" s="70"/>
      <c r="BN189" s="70"/>
      <c r="BO189" s="70"/>
      <c r="BP189" s="70"/>
      <c r="BQ189" s="70"/>
      <c r="BR189" s="70"/>
      <c r="BS189" s="70"/>
      <c r="BT189" s="70"/>
      <c r="BU189" s="70"/>
      <c r="BV189" s="70"/>
      <c r="BW189" s="70"/>
      <c r="BX189" s="70"/>
      <c r="BY189" s="70"/>
      <c r="BZ189" s="70"/>
      <c r="CA189" s="70"/>
      <c r="CB189" s="70"/>
      <c r="CC189" s="70"/>
      <c r="CD189" s="70"/>
      <c r="CE189" s="70"/>
      <c r="CF189" s="70"/>
      <c r="CG189" s="70"/>
      <c r="CH189" s="70"/>
      <c r="CI189" s="70"/>
      <c r="CJ189" s="70"/>
      <c r="CK189" s="70"/>
      <c r="CL189" s="70"/>
      <c r="CM189" s="70"/>
      <c r="CN189" s="70"/>
      <c r="CO189" s="70"/>
      <c r="CP189" s="70"/>
      <c r="CQ189" s="70"/>
      <c r="CR189" s="70"/>
      <c r="CS189" s="70"/>
      <c r="CT189" s="70"/>
      <c r="CU189" s="70"/>
      <c r="CV189" s="70"/>
      <c r="CW189" s="70"/>
      <c r="CX189" s="70"/>
      <c r="CY189" s="70"/>
      <c r="CZ189" s="70"/>
      <c r="DA189" s="70"/>
      <c r="DB189" s="70"/>
      <c r="DC189" s="70"/>
    </row>
    <row r="190" spans="1:107" ht="15.75"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c r="BI190" s="70"/>
      <c r="BJ190" s="70"/>
      <c r="BK190" s="70"/>
      <c r="BL190" s="70"/>
      <c r="BM190" s="70"/>
      <c r="BN190" s="70"/>
      <c r="BO190" s="70"/>
      <c r="BP190" s="70"/>
      <c r="BQ190" s="70"/>
      <c r="BR190" s="70"/>
      <c r="BS190" s="70"/>
      <c r="BT190" s="70"/>
      <c r="BU190" s="70"/>
      <c r="BV190" s="70"/>
      <c r="BW190" s="70"/>
      <c r="BX190" s="70"/>
      <c r="BY190" s="70"/>
      <c r="BZ190" s="70"/>
      <c r="CA190" s="70"/>
      <c r="CB190" s="70"/>
      <c r="CC190" s="70"/>
      <c r="CD190" s="70"/>
      <c r="CE190" s="70"/>
      <c r="CF190" s="70"/>
      <c r="CG190" s="70"/>
      <c r="CH190" s="70"/>
      <c r="CI190" s="70"/>
      <c r="CJ190" s="70"/>
      <c r="CK190" s="70"/>
      <c r="CL190" s="70"/>
      <c r="CM190" s="70"/>
      <c r="CN190" s="70"/>
      <c r="CO190" s="70"/>
      <c r="CP190" s="70"/>
      <c r="CQ190" s="70"/>
      <c r="CR190" s="70"/>
      <c r="CS190" s="70"/>
      <c r="CT190" s="70"/>
      <c r="CU190" s="70"/>
      <c r="CV190" s="70"/>
      <c r="CW190" s="70"/>
      <c r="CX190" s="70"/>
      <c r="CY190" s="70"/>
      <c r="CZ190" s="70"/>
      <c r="DA190" s="70"/>
      <c r="DB190" s="70"/>
      <c r="DC190" s="70"/>
    </row>
    <row r="191" spans="1:107" ht="15.75" x14ac:dyDescent="0.25">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c r="BI191" s="70"/>
      <c r="BJ191" s="70"/>
      <c r="BK191" s="70"/>
      <c r="BL191" s="70"/>
      <c r="BM191" s="70"/>
      <c r="BN191" s="70"/>
      <c r="BO191" s="70"/>
      <c r="BP191" s="70"/>
      <c r="BQ191" s="70"/>
      <c r="BR191" s="70"/>
      <c r="BS191" s="70"/>
      <c r="BT191" s="70"/>
      <c r="BU191" s="70"/>
      <c r="BV191" s="70"/>
      <c r="BW191" s="70"/>
      <c r="BX191" s="70"/>
      <c r="BY191" s="70"/>
      <c r="BZ191" s="70"/>
      <c r="CA191" s="70"/>
      <c r="CB191" s="70"/>
      <c r="CC191" s="70"/>
      <c r="CD191" s="70"/>
      <c r="CE191" s="70"/>
      <c r="CF191" s="70"/>
      <c r="CG191" s="70"/>
      <c r="CH191" s="70"/>
      <c r="CI191" s="70"/>
      <c r="CJ191" s="70"/>
      <c r="CK191" s="70"/>
      <c r="CL191" s="70"/>
      <c r="CM191" s="70"/>
      <c r="CN191" s="70"/>
      <c r="CO191" s="70"/>
      <c r="CP191" s="70"/>
      <c r="CQ191" s="70"/>
      <c r="CR191" s="70"/>
      <c r="CS191" s="70"/>
      <c r="CT191" s="70"/>
      <c r="CU191" s="70"/>
      <c r="CV191" s="70"/>
      <c r="CW191" s="70"/>
      <c r="CX191" s="70"/>
      <c r="CY191" s="70"/>
      <c r="CZ191" s="70"/>
      <c r="DA191" s="70"/>
      <c r="DB191" s="70"/>
      <c r="DC191" s="70"/>
    </row>
    <row r="192" spans="1:107" ht="15.75" x14ac:dyDescent="0.25">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c r="BI192" s="70"/>
      <c r="BJ192" s="70"/>
      <c r="BK192" s="70"/>
      <c r="BL192" s="70"/>
      <c r="BM192" s="70"/>
      <c r="BN192" s="70"/>
      <c r="BO192" s="70"/>
      <c r="BP192" s="70"/>
      <c r="BQ192" s="70"/>
      <c r="BR192" s="70"/>
      <c r="BS192" s="70"/>
      <c r="BT192" s="70"/>
      <c r="BU192" s="70"/>
      <c r="BV192" s="70"/>
      <c r="BW192" s="70"/>
      <c r="BX192" s="70"/>
      <c r="BY192" s="70"/>
      <c r="BZ192" s="70"/>
      <c r="CA192" s="70"/>
      <c r="CB192" s="70"/>
      <c r="CC192" s="70"/>
      <c r="CD192" s="70"/>
      <c r="CE192" s="70"/>
      <c r="CF192" s="70"/>
      <c r="CG192" s="70"/>
      <c r="CH192" s="70"/>
      <c r="CI192" s="70"/>
      <c r="CJ192" s="70"/>
      <c r="CK192" s="70"/>
      <c r="CL192" s="70"/>
      <c r="CM192" s="70"/>
      <c r="CN192" s="70"/>
      <c r="CO192" s="70"/>
      <c r="CP192" s="70"/>
      <c r="CQ192" s="70"/>
      <c r="CR192" s="70"/>
      <c r="CS192" s="70"/>
      <c r="CT192" s="70"/>
      <c r="CU192" s="70"/>
      <c r="CV192" s="70"/>
      <c r="CW192" s="70"/>
      <c r="CX192" s="70"/>
      <c r="CY192" s="70"/>
      <c r="CZ192" s="70"/>
      <c r="DA192" s="70"/>
      <c r="DB192" s="70"/>
      <c r="DC192" s="70"/>
    </row>
    <row r="193" spans="1:107" ht="15.75" x14ac:dyDescent="0.25">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c r="BI193" s="70"/>
      <c r="BJ193" s="70"/>
      <c r="BK193" s="70"/>
      <c r="BL193" s="70"/>
      <c r="BM193" s="70"/>
      <c r="BN193" s="70"/>
      <c r="BO193" s="70"/>
      <c r="BP193" s="70"/>
      <c r="BQ193" s="70"/>
      <c r="BR193" s="70"/>
      <c r="BS193" s="70"/>
      <c r="BT193" s="70"/>
      <c r="BU193" s="70"/>
      <c r="BV193" s="70"/>
      <c r="BW193" s="70"/>
      <c r="BX193" s="70"/>
      <c r="BY193" s="70"/>
      <c r="BZ193" s="70"/>
      <c r="CA193" s="70"/>
      <c r="CB193" s="70"/>
      <c r="CC193" s="70"/>
      <c r="CD193" s="70"/>
      <c r="CE193" s="70"/>
      <c r="CF193" s="70"/>
      <c r="CG193" s="70"/>
      <c r="CH193" s="70"/>
      <c r="CI193" s="70"/>
      <c r="CJ193" s="70"/>
      <c r="CK193" s="70"/>
      <c r="CL193" s="70"/>
      <c r="CM193" s="70"/>
      <c r="CN193" s="70"/>
      <c r="CO193" s="70"/>
      <c r="CP193" s="70"/>
      <c r="CQ193" s="70"/>
      <c r="CR193" s="70"/>
      <c r="CS193" s="70"/>
      <c r="CT193" s="70"/>
      <c r="CU193" s="70"/>
      <c r="CV193" s="70"/>
      <c r="CW193" s="70"/>
      <c r="CX193" s="70"/>
      <c r="CY193" s="70"/>
      <c r="CZ193" s="70"/>
      <c r="DA193" s="70"/>
      <c r="DB193" s="70"/>
      <c r="DC193" s="70"/>
    </row>
    <row r="194" spans="1:107" ht="15.75" x14ac:dyDescent="0.25">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c r="BI194" s="70"/>
      <c r="BJ194" s="70"/>
      <c r="BK194" s="70"/>
      <c r="BL194" s="70"/>
      <c r="BM194" s="70"/>
      <c r="BN194" s="70"/>
      <c r="BO194" s="70"/>
      <c r="BP194" s="70"/>
      <c r="BQ194" s="70"/>
      <c r="BR194" s="70"/>
      <c r="BS194" s="70"/>
      <c r="BT194" s="70"/>
      <c r="BU194" s="70"/>
      <c r="BV194" s="70"/>
      <c r="BW194" s="70"/>
      <c r="BX194" s="70"/>
      <c r="BY194" s="70"/>
      <c r="BZ194" s="70"/>
      <c r="CA194" s="70"/>
      <c r="CB194" s="70"/>
      <c r="CC194" s="70"/>
      <c r="CD194" s="70"/>
      <c r="CE194" s="70"/>
      <c r="CF194" s="70"/>
      <c r="CG194" s="70"/>
      <c r="CH194" s="70"/>
      <c r="CI194" s="70"/>
      <c r="CJ194" s="70"/>
      <c r="CK194" s="70"/>
      <c r="CL194" s="70"/>
      <c r="CM194" s="70"/>
      <c r="CN194" s="70"/>
      <c r="CO194" s="70"/>
      <c r="CP194" s="70"/>
      <c r="CQ194" s="70"/>
      <c r="CR194" s="70"/>
      <c r="CS194" s="70"/>
      <c r="CT194" s="70"/>
      <c r="CU194" s="70"/>
      <c r="CV194" s="70"/>
      <c r="CW194" s="70"/>
      <c r="CX194" s="70"/>
      <c r="CY194" s="70"/>
      <c r="CZ194" s="70"/>
      <c r="DA194" s="70"/>
      <c r="DB194" s="70"/>
      <c r="DC194" s="70"/>
    </row>
    <row r="195" spans="1:107" ht="15.75" x14ac:dyDescent="0.25">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c r="BI195" s="70"/>
      <c r="BJ195" s="70"/>
      <c r="BK195" s="70"/>
      <c r="BL195" s="70"/>
      <c r="BM195" s="70"/>
      <c r="BN195" s="70"/>
      <c r="BO195" s="70"/>
      <c r="BP195" s="70"/>
      <c r="BQ195" s="70"/>
      <c r="BR195" s="70"/>
      <c r="BS195" s="70"/>
      <c r="BT195" s="70"/>
      <c r="BU195" s="70"/>
      <c r="BV195" s="70"/>
      <c r="BW195" s="70"/>
      <c r="BX195" s="70"/>
      <c r="BY195" s="70"/>
      <c r="BZ195" s="70"/>
      <c r="CA195" s="70"/>
      <c r="CB195" s="70"/>
      <c r="CC195" s="70"/>
      <c r="CD195" s="70"/>
      <c r="CE195" s="70"/>
      <c r="CF195" s="70"/>
      <c r="CG195" s="70"/>
      <c r="CH195" s="70"/>
      <c r="CI195" s="70"/>
      <c r="CJ195" s="70"/>
      <c r="CK195" s="70"/>
      <c r="CL195" s="70"/>
      <c r="CM195" s="70"/>
      <c r="CN195" s="70"/>
      <c r="CO195" s="70"/>
      <c r="CP195" s="70"/>
      <c r="CQ195" s="70"/>
      <c r="CR195" s="70"/>
      <c r="CS195" s="70"/>
      <c r="CT195" s="70"/>
      <c r="CU195" s="70"/>
      <c r="CV195" s="70"/>
      <c r="CW195" s="70"/>
      <c r="CX195" s="70"/>
      <c r="CY195" s="70"/>
      <c r="CZ195" s="70"/>
      <c r="DA195" s="70"/>
      <c r="DB195" s="70"/>
      <c r="DC195" s="70"/>
    </row>
    <row r="196" spans="1:107" ht="15.75" x14ac:dyDescent="0.25">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c r="BI196" s="70"/>
      <c r="BJ196" s="70"/>
      <c r="BK196" s="70"/>
      <c r="BL196" s="70"/>
      <c r="BM196" s="70"/>
      <c r="BN196" s="70"/>
      <c r="BO196" s="70"/>
      <c r="BP196" s="70"/>
      <c r="BQ196" s="70"/>
      <c r="BR196" s="70"/>
      <c r="BS196" s="70"/>
      <c r="BT196" s="70"/>
      <c r="BU196" s="70"/>
      <c r="BV196" s="70"/>
      <c r="BW196" s="70"/>
      <c r="BX196" s="70"/>
      <c r="BY196" s="70"/>
      <c r="BZ196" s="70"/>
      <c r="CA196" s="70"/>
      <c r="CB196" s="70"/>
      <c r="CC196" s="70"/>
      <c r="CD196" s="70"/>
      <c r="CE196" s="70"/>
      <c r="CF196" s="70"/>
      <c r="CG196" s="70"/>
      <c r="CH196" s="70"/>
      <c r="CI196" s="70"/>
      <c r="CJ196" s="70"/>
      <c r="CK196" s="70"/>
      <c r="CL196" s="70"/>
      <c r="CM196" s="70"/>
      <c r="CN196" s="70"/>
      <c r="CO196" s="70"/>
      <c r="CP196" s="70"/>
      <c r="CQ196" s="70"/>
      <c r="CR196" s="70"/>
      <c r="CS196" s="70"/>
      <c r="CT196" s="70"/>
      <c r="CU196" s="70"/>
      <c r="CV196" s="70"/>
      <c r="CW196" s="70"/>
      <c r="CX196" s="70"/>
      <c r="CY196" s="70"/>
      <c r="CZ196" s="70"/>
      <c r="DA196" s="70"/>
      <c r="DB196" s="70"/>
      <c r="DC196" s="70"/>
    </row>
    <row r="197" spans="1:107" ht="15.75" x14ac:dyDescent="0.25">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c r="BI197" s="70"/>
      <c r="BJ197" s="70"/>
      <c r="BK197" s="70"/>
      <c r="BL197" s="70"/>
      <c r="BM197" s="70"/>
      <c r="BN197" s="70"/>
      <c r="BO197" s="70"/>
      <c r="BP197" s="70"/>
      <c r="BQ197" s="70"/>
      <c r="BR197" s="70"/>
      <c r="BS197" s="70"/>
      <c r="BT197" s="70"/>
      <c r="BU197" s="70"/>
      <c r="BV197" s="70"/>
      <c r="BW197" s="70"/>
      <c r="BX197" s="70"/>
      <c r="BY197" s="70"/>
      <c r="BZ197" s="70"/>
      <c r="CA197" s="70"/>
      <c r="CB197" s="70"/>
      <c r="CC197" s="70"/>
      <c r="CD197" s="70"/>
      <c r="CE197" s="70"/>
      <c r="CF197" s="70"/>
      <c r="CG197" s="70"/>
      <c r="CH197" s="70"/>
      <c r="CI197" s="70"/>
      <c r="CJ197" s="70"/>
      <c r="CK197" s="70"/>
      <c r="CL197" s="70"/>
      <c r="CM197" s="70"/>
      <c r="CN197" s="70"/>
      <c r="CO197" s="70"/>
      <c r="CP197" s="70"/>
      <c r="CQ197" s="70"/>
      <c r="CR197" s="70"/>
      <c r="CS197" s="70"/>
      <c r="CT197" s="70"/>
      <c r="CU197" s="70"/>
      <c r="CV197" s="70"/>
      <c r="CW197" s="70"/>
      <c r="CX197" s="70"/>
      <c r="CY197" s="70"/>
      <c r="CZ197" s="70"/>
      <c r="DA197" s="70"/>
      <c r="DB197" s="70"/>
      <c r="DC197" s="70"/>
    </row>
    <row r="198" spans="1:107" ht="15.75" x14ac:dyDescent="0.25">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c r="BI198" s="70"/>
      <c r="BJ198" s="70"/>
      <c r="BK198" s="70"/>
      <c r="BL198" s="70"/>
      <c r="BM198" s="70"/>
      <c r="BN198" s="70"/>
      <c r="BO198" s="70"/>
      <c r="BP198" s="70"/>
      <c r="BQ198" s="70"/>
      <c r="BR198" s="70"/>
      <c r="BS198" s="70"/>
      <c r="BT198" s="70"/>
      <c r="BU198" s="70"/>
      <c r="BV198" s="70"/>
      <c r="BW198" s="70"/>
      <c r="BX198" s="70"/>
      <c r="BY198" s="70"/>
      <c r="BZ198" s="70"/>
      <c r="CA198" s="70"/>
      <c r="CB198" s="70"/>
      <c r="CC198" s="70"/>
      <c r="CD198" s="70"/>
      <c r="CE198" s="70"/>
      <c r="CF198" s="70"/>
      <c r="CG198" s="70"/>
      <c r="CH198" s="70"/>
      <c r="CI198" s="70"/>
      <c r="CJ198" s="70"/>
      <c r="CK198" s="70"/>
      <c r="CL198" s="70"/>
      <c r="CM198" s="70"/>
      <c r="CN198" s="70"/>
      <c r="CO198" s="70"/>
      <c r="CP198" s="70"/>
      <c r="CQ198" s="70"/>
      <c r="CR198" s="70"/>
      <c r="CS198" s="70"/>
      <c r="CT198" s="70"/>
      <c r="CU198" s="70"/>
      <c r="CV198" s="70"/>
      <c r="CW198" s="70"/>
      <c r="CX198" s="70"/>
      <c r="CY198" s="70"/>
      <c r="CZ198" s="70"/>
      <c r="DA198" s="70"/>
      <c r="DB198" s="70"/>
      <c r="DC198" s="70"/>
    </row>
    <row r="199" spans="1:107" ht="15.75" x14ac:dyDescent="0.25">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c r="BI199" s="70"/>
      <c r="BJ199" s="70"/>
      <c r="BK199" s="70"/>
      <c r="BL199" s="70"/>
      <c r="BM199" s="70"/>
      <c r="BN199" s="70"/>
      <c r="BO199" s="70"/>
      <c r="BP199" s="70"/>
      <c r="BQ199" s="70"/>
      <c r="BR199" s="70"/>
      <c r="BS199" s="70"/>
      <c r="BT199" s="70"/>
      <c r="BU199" s="70"/>
      <c r="BV199" s="70"/>
      <c r="BW199" s="70"/>
      <c r="BX199" s="70"/>
      <c r="BY199" s="70"/>
      <c r="BZ199" s="70"/>
      <c r="CA199" s="70"/>
      <c r="CB199" s="70"/>
      <c r="CC199" s="70"/>
      <c r="CD199" s="70"/>
      <c r="CE199" s="70"/>
      <c r="CF199" s="70"/>
      <c r="CG199" s="70"/>
      <c r="CH199" s="70"/>
      <c r="CI199" s="70"/>
      <c r="CJ199" s="70"/>
      <c r="CK199" s="70"/>
      <c r="CL199" s="70"/>
      <c r="CM199" s="70"/>
      <c r="CN199" s="70"/>
      <c r="CO199" s="70"/>
      <c r="CP199" s="70"/>
      <c r="CQ199" s="70"/>
      <c r="CR199" s="70"/>
      <c r="CS199" s="70"/>
      <c r="CT199" s="70"/>
      <c r="CU199" s="70"/>
      <c r="CV199" s="70"/>
      <c r="CW199" s="70"/>
      <c r="CX199" s="70"/>
      <c r="CY199" s="70"/>
      <c r="CZ199" s="70"/>
      <c r="DA199" s="70"/>
      <c r="DB199" s="70"/>
      <c r="DC199" s="70"/>
    </row>
    <row r="200" spans="1:107" ht="15.75" x14ac:dyDescent="0.25">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c r="BI200" s="70"/>
      <c r="BJ200" s="70"/>
      <c r="BK200" s="70"/>
      <c r="BL200" s="70"/>
      <c r="BM200" s="70"/>
      <c r="BN200" s="70"/>
      <c r="BO200" s="70"/>
      <c r="BP200" s="70"/>
      <c r="BQ200" s="70"/>
      <c r="BR200" s="70"/>
      <c r="BS200" s="70"/>
      <c r="BT200" s="70"/>
      <c r="BU200" s="70"/>
      <c r="BV200" s="70"/>
      <c r="BW200" s="70"/>
      <c r="BX200" s="70"/>
      <c r="BY200" s="70"/>
      <c r="BZ200" s="70"/>
      <c r="CA200" s="70"/>
      <c r="CB200" s="70"/>
      <c r="CC200" s="70"/>
      <c r="CD200" s="70"/>
      <c r="CE200" s="70"/>
      <c r="CF200" s="70"/>
      <c r="CG200" s="70"/>
      <c r="CH200" s="70"/>
      <c r="CI200" s="70"/>
      <c r="CJ200" s="70"/>
      <c r="CK200" s="70"/>
      <c r="CL200" s="70"/>
      <c r="CM200" s="70"/>
      <c r="CN200" s="70"/>
      <c r="CO200" s="70"/>
      <c r="CP200" s="70"/>
      <c r="CQ200" s="70"/>
      <c r="CR200" s="70"/>
      <c r="CS200" s="70"/>
      <c r="CT200" s="70"/>
      <c r="CU200" s="70"/>
      <c r="CV200" s="70"/>
      <c r="CW200" s="70"/>
      <c r="CX200" s="70"/>
      <c r="CY200" s="70"/>
      <c r="CZ200" s="70"/>
      <c r="DA200" s="70"/>
      <c r="DB200" s="70"/>
      <c r="DC200" s="70"/>
    </row>
    <row r="201" spans="1:107" ht="15.75" x14ac:dyDescent="0.25">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c r="BI201" s="70"/>
      <c r="BJ201" s="70"/>
      <c r="BK201" s="70"/>
      <c r="BL201" s="70"/>
      <c r="BM201" s="70"/>
      <c r="BN201" s="70"/>
      <c r="BO201" s="70"/>
      <c r="BP201" s="70"/>
      <c r="BQ201" s="70"/>
      <c r="BR201" s="70"/>
      <c r="BS201" s="70"/>
      <c r="BT201" s="70"/>
      <c r="BU201" s="70"/>
      <c r="BV201" s="70"/>
      <c r="BW201" s="70"/>
      <c r="BX201" s="70"/>
      <c r="BY201" s="70"/>
      <c r="BZ201" s="70"/>
      <c r="CA201" s="70"/>
      <c r="CB201" s="70"/>
      <c r="CC201" s="70"/>
      <c r="CD201" s="70"/>
      <c r="CE201" s="70"/>
      <c r="CF201" s="70"/>
      <c r="CG201" s="70"/>
      <c r="CH201" s="70"/>
      <c r="CI201" s="70"/>
      <c r="CJ201" s="70"/>
      <c r="CK201" s="70"/>
      <c r="CL201" s="70"/>
      <c r="CM201" s="70"/>
      <c r="CN201" s="70"/>
      <c r="CO201" s="70"/>
      <c r="CP201" s="70"/>
      <c r="CQ201" s="70"/>
      <c r="CR201" s="70"/>
      <c r="CS201" s="70"/>
      <c r="CT201" s="70"/>
      <c r="CU201" s="70"/>
      <c r="CV201" s="70"/>
      <c r="CW201" s="70"/>
      <c r="CX201" s="70"/>
      <c r="CY201" s="70"/>
      <c r="CZ201" s="70"/>
      <c r="DA201" s="70"/>
      <c r="DB201" s="70"/>
      <c r="DC201" s="70"/>
    </row>
    <row r="202" spans="1:107" ht="15.75" x14ac:dyDescent="0.25">
      <c r="A202" s="7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c r="BI202" s="70"/>
      <c r="BJ202" s="70"/>
      <c r="BK202" s="70"/>
      <c r="BL202" s="70"/>
      <c r="BM202" s="70"/>
      <c r="BN202" s="70"/>
      <c r="BO202" s="70"/>
      <c r="BP202" s="70"/>
      <c r="BQ202" s="70"/>
      <c r="BR202" s="70"/>
      <c r="BS202" s="70"/>
      <c r="BT202" s="70"/>
      <c r="BU202" s="70"/>
      <c r="BV202" s="70"/>
      <c r="BW202" s="70"/>
      <c r="BX202" s="70"/>
      <c r="BY202" s="70"/>
      <c r="BZ202" s="70"/>
      <c r="CA202" s="70"/>
      <c r="CB202" s="70"/>
      <c r="CC202" s="70"/>
      <c r="CD202" s="70"/>
      <c r="CE202" s="70"/>
      <c r="CF202" s="70"/>
      <c r="CG202" s="70"/>
      <c r="CH202" s="70"/>
      <c r="CI202" s="70"/>
      <c r="CJ202" s="70"/>
      <c r="CK202" s="70"/>
      <c r="CL202" s="70"/>
      <c r="CM202" s="70"/>
      <c r="CN202" s="70"/>
      <c r="CO202" s="70"/>
      <c r="CP202" s="70"/>
      <c r="CQ202" s="70"/>
      <c r="CR202" s="70"/>
      <c r="CS202" s="70"/>
      <c r="CT202" s="70"/>
      <c r="CU202" s="70"/>
      <c r="CV202" s="70"/>
      <c r="CW202" s="70"/>
      <c r="CX202" s="70"/>
      <c r="CY202" s="70"/>
      <c r="CZ202" s="70"/>
      <c r="DA202" s="70"/>
      <c r="DB202" s="70"/>
      <c r="DC202" s="70"/>
    </row>
    <row r="203" spans="1:107" ht="15.75" x14ac:dyDescent="0.25">
      <c r="A203" s="7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c r="BI203" s="70"/>
      <c r="BJ203" s="70"/>
      <c r="BK203" s="70"/>
      <c r="BL203" s="70"/>
      <c r="BM203" s="70"/>
      <c r="BN203" s="70"/>
      <c r="BO203" s="70"/>
      <c r="BP203" s="70"/>
      <c r="BQ203" s="70"/>
      <c r="BR203" s="70"/>
      <c r="BS203" s="70"/>
      <c r="BT203" s="70"/>
      <c r="BU203" s="70"/>
      <c r="BV203" s="70"/>
      <c r="BW203" s="70"/>
      <c r="BX203" s="70"/>
      <c r="BY203" s="70"/>
      <c r="BZ203" s="70"/>
      <c r="CA203" s="70"/>
      <c r="CB203" s="70"/>
      <c r="CC203" s="70"/>
      <c r="CD203" s="70"/>
      <c r="CE203" s="70"/>
      <c r="CF203" s="70"/>
      <c r="CG203" s="70"/>
      <c r="CH203" s="70"/>
      <c r="CI203" s="70"/>
      <c r="CJ203" s="70"/>
      <c r="CK203" s="70"/>
      <c r="CL203" s="70"/>
      <c r="CM203" s="70"/>
      <c r="CN203" s="70"/>
      <c r="CO203" s="70"/>
      <c r="CP203" s="70"/>
      <c r="CQ203" s="70"/>
      <c r="CR203" s="70"/>
      <c r="CS203" s="70"/>
      <c r="CT203" s="70"/>
      <c r="CU203" s="70"/>
      <c r="CV203" s="70"/>
      <c r="CW203" s="70"/>
      <c r="CX203" s="70"/>
      <c r="CY203" s="70"/>
      <c r="CZ203" s="70"/>
      <c r="DA203" s="70"/>
      <c r="DB203" s="70"/>
      <c r="DC203" s="70"/>
    </row>
    <row r="204" spans="1:107" ht="15.75" x14ac:dyDescent="0.25">
      <c r="A204" s="7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c r="BI204" s="70"/>
      <c r="BJ204" s="70"/>
      <c r="BK204" s="70"/>
      <c r="BL204" s="70"/>
      <c r="BM204" s="70"/>
      <c r="BN204" s="70"/>
      <c r="BO204" s="70"/>
      <c r="BP204" s="70"/>
      <c r="BQ204" s="70"/>
      <c r="BR204" s="70"/>
      <c r="BS204" s="70"/>
      <c r="BT204" s="70"/>
      <c r="BU204" s="70"/>
      <c r="BV204" s="70"/>
      <c r="BW204" s="70"/>
      <c r="BX204" s="70"/>
      <c r="BY204" s="70"/>
      <c r="BZ204" s="70"/>
      <c r="CA204" s="70"/>
      <c r="CB204" s="70"/>
      <c r="CC204" s="70"/>
      <c r="CD204" s="70"/>
      <c r="CE204" s="70"/>
      <c r="CF204" s="70"/>
      <c r="CG204" s="70"/>
      <c r="CH204" s="70"/>
      <c r="CI204" s="70"/>
      <c r="CJ204" s="70"/>
      <c r="CK204" s="70"/>
      <c r="CL204" s="70"/>
      <c r="CM204" s="70"/>
      <c r="CN204" s="70"/>
      <c r="CO204" s="70"/>
      <c r="CP204" s="70"/>
      <c r="CQ204" s="70"/>
      <c r="CR204" s="70"/>
      <c r="CS204" s="70"/>
      <c r="CT204" s="70"/>
      <c r="CU204" s="70"/>
      <c r="CV204" s="70"/>
      <c r="CW204" s="70"/>
      <c r="CX204" s="70"/>
      <c r="CY204" s="70"/>
      <c r="CZ204" s="70"/>
      <c r="DA204" s="70"/>
      <c r="DB204" s="70"/>
      <c r="DC204" s="70"/>
    </row>
    <row r="205" spans="1:107" ht="15.75" x14ac:dyDescent="0.25">
      <c r="A205" s="7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c r="BI205" s="70"/>
      <c r="BJ205" s="70"/>
      <c r="BK205" s="70"/>
      <c r="BL205" s="70"/>
      <c r="BM205" s="70"/>
      <c r="BN205" s="70"/>
      <c r="BO205" s="70"/>
      <c r="BP205" s="70"/>
      <c r="BQ205" s="70"/>
      <c r="BR205" s="70"/>
      <c r="BS205" s="70"/>
      <c r="BT205" s="70"/>
      <c r="BU205" s="70"/>
      <c r="BV205" s="70"/>
      <c r="BW205" s="70"/>
      <c r="BX205" s="70"/>
      <c r="BY205" s="70"/>
      <c r="BZ205" s="70"/>
      <c r="CA205" s="70"/>
      <c r="CB205" s="70"/>
      <c r="CC205" s="70"/>
      <c r="CD205" s="70"/>
      <c r="CE205" s="70"/>
      <c r="CF205" s="70"/>
      <c r="CG205" s="70"/>
      <c r="CH205" s="70"/>
      <c r="CI205" s="70"/>
      <c r="CJ205" s="70"/>
      <c r="CK205" s="70"/>
      <c r="CL205" s="70"/>
      <c r="CM205" s="70"/>
      <c r="CN205" s="70"/>
      <c r="CO205" s="70"/>
      <c r="CP205" s="70"/>
      <c r="CQ205" s="70"/>
      <c r="CR205" s="70"/>
      <c r="CS205" s="70"/>
      <c r="CT205" s="70"/>
      <c r="CU205" s="70"/>
      <c r="CV205" s="70"/>
      <c r="CW205" s="70"/>
      <c r="CX205" s="70"/>
      <c r="CY205" s="70"/>
      <c r="CZ205" s="70"/>
      <c r="DA205" s="70"/>
      <c r="DB205" s="70"/>
      <c r="DC205" s="70"/>
    </row>
    <row r="206" spans="1:107" ht="15.75" x14ac:dyDescent="0.25">
      <c r="A206" s="7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c r="BI206" s="70"/>
      <c r="BJ206" s="70"/>
      <c r="BK206" s="70"/>
      <c r="BL206" s="70"/>
      <c r="BM206" s="70"/>
      <c r="BN206" s="70"/>
      <c r="BO206" s="70"/>
      <c r="BP206" s="70"/>
      <c r="BQ206" s="70"/>
      <c r="BR206" s="70"/>
      <c r="BS206" s="70"/>
      <c r="BT206" s="70"/>
      <c r="BU206" s="70"/>
      <c r="BV206" s="70"/>
      <c r="BW206" s="70"/>
      <c r="BX206" s="70"/>
      <c r="BY206" s="70"/>
      <c r="BZ206" s="70"/>
      <c r="CA206" s="70"/>
      <c r="CB206" s="70"/>
      <c r="CC206" s="70"/>
      <c r="CD206" s="70"/>
      <c r="CE206" s="70"/>
      <c r="CF206" s="70"/>
      <c r="CG206" s="70"/>
      <c r="CH206" s="70"/>
      <c r="CI206" s="70"/>
      <c r="CJ206" s="70"/>
      <c r="CK206" s="70"/>
      <c r="CL206" s="70"/>
      <c r="CM206" s="70"/>
      <c r="CN206" s="70"/>
      <c r="CO206" s="70"/>
      <c r="CP206" s="70"/>
      <c r="CQ206" s="70"/>
      <c r="CR206" s="70"/>
      <c r="CS206" s="70"/>
      <c r="CT206" s="70"/>
      <c r="CU206" s="70"/>
      <c r="CV206" s="70"/>
      <c r="CW206" s="70"/>
      <c r="CX206" s="70"/>
      <c r="CY206" s="70"/>
      <c r="CZ206" s="70"/>
      <c r="DA206" s="70"/>
      <c r="DB206" s="70"/>
      <c r="DC206" s="70"/>
    </row>
    <row r="207" spans="1:107" ht="15.75" x14ac:dyDescent="0.25">
      <c r="A207" s="7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c r="BI207" s="70"/>
      <c r="BJ207" s="70"/>
      <c r="BK207" s="70"/>
      <c r="BL207" s="70"/>
      <c r="BM207" s="70"/>
      <c r="BN207" s="70"/>
      <c r="BO207" s="70"/>
      <c r="BP207" s="70"/>
      <c r="BQ207" s="70"/>
      <c r="BR207" s="70"/>
      <c r="BS207" s="70"/>
      <c r="BT207" s="70"/>
      <c r="BU207" s="70"/>
      <c r="BV207" s="70"/>
      <c r="BW207" s="70"/>
      <c r="BX207" s="70"/>
      <c r="BY207" s="70"/>
      <c r="BZ207" s="70"/>
      <c r="CA207" s="70"/>
      <c r="CB207" s="70"/>
      <c r="CC207" s="70"/>
      <c r="CD207" s="70"/>
      <c r="CE207" s="70"/>
      <c r="CF207" s="70"/>
      <c r="CG207" s="70"/>
      <c r="CH207" s="70"/>
      <c r="CI207" s="70"/>
      <c r="CJ207" s="70"/>
      <c r="CK207" s="70"/>
      <c r="CL207" s="70"/>
      <c r="CM207" s="70"/>
      <c r="CN207" s="70"/>
      <c r="CO207" s="70"/>
      <c r="CP207" s="70"/>
      <c r="CQ207" s="70"/>
      <c r="CR207" s="70"/>
      <c r="CS207" s="70"/>
      <c r="CT207" s="70"/>
      <c r="CU207" s="70"/>
      <c r="CV207" s="70"/>
      <c r="CW207" s="70"/>
      <c r="CX207" s="70"/>
      <c r="CY207" s="70"/>
      <c r="CZ207" s="70"/>
      <c r="DA207" s="70"/>
      <c r="DB207" s="70"/>
      <c r="DC207" s="70"/>
    </row>
    <row r="208" spans="1:107" ht="15.75" x14ac:dyDescent="0.25">
      <c r="A208" s="7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c r="BI208" s="70"/>
      <c r="BJ208" s="70"/>
      <c r="BK208" s="70"/>
      <c r="BL208" s="70"/>
      <c r="BM208" s="70"/>
      <c r="BN208" s="70"/>
      <c r="BO208" s="70"/>
      <c r="BP208" s="70"/>
      <c r="BQ208" s="70"/>
      <c r="BR208" s="70"/>
      <c r="BS208" s="70"/>
      <c r="BT208" s="70"/>
      <c r="BU208" s="70"/>
      <c r="BV208" s="70"/>
      <c r="BW208" s="70"/>
      <c r="BX208" s="70"/>
      <c r="BY208" s="70"/>
      <c r="BZ208" s="70"/>
      <c r="CA208" s="70"/>
      <c r="CB208" s="70"/>
      <c r="CC208" s="70"/>
      <c r="CD208" s="70"/>
      <c r="CE208" s="70"/>
      <c r="CF208" s="70"/>
      <c r="CG208" s="70"/>
      <c r="CH208" s="70"/>
      <c r="CI208" s="70"/>
      <c r="CJ208" s="70"/>
      <c r="CK208" s="70"/>
      <c r="CL208" s="70"/>
      <c r="CM208" s="70"/>
      <c r="CN208" s="70"/>
      <c r="CO208" s="70"/>
      <c r="CP208" s="70"/>
      <c r="CQ208" s="70"/>
      <c r="CR208" s="70"/>
      <c r="CS208" s="70"/>
      <c r="CT208" s="70"/>
      <c r="CU208" s="70"/>
      <c r="CV208" s="70"/>
      <c r="CW208" s="70"/>
      <c r="CX208" s="70"/>
      <c r="CY208" s="70"/>
      <c r="CZ208" s="70"/>
      <c r="DA208" s="70"/>
      <c r="DB208" s="70"/>
      <c r="DC208" s="70"/>
    </row>
    <row r="209" spans="1:107" ht="15.75" x14ac:dyDescent="0.25">
      <c r="A209" s="7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c r="BI209" s="70"/>
      <c r="BJ209" s="70"/>
      <c r="BK209" s="70"/>
      <c r="BL209" s="70"/>
      <c r="BM209" s="70"/>
      <c r="BN209" s="70"/>
      <c r="BO209" s="70"/>
      <c r="BP209" s="70"/>
      <c r="BQ209" s="70"/>
      <c r="BR209" s="70"/>
      <c r="BS209" s="70"/>
      <c r="BT209" s="70"/>
      <c r="BU209" s="70"/>
      <c r="BV209" s="70"/>
      <c r="BW209" s="70"/>
      <c r="BX209" s="70"/>
      <c r="BY209" s="70"/>
      <c r="BZ209" s="70"/>
      <c r="CA209" s="70"/>
      <c r="CB209" s="70"/>
      <c r="CC209" s="70"/>
      <c r="CD209" s="70"/>
      <c r="CE209" s="70"/>
      <c r="CF209" s="70"/>
      <c r="CG209" s="70"/>
      <c r="CH209" s="70"/>
      <c r="CI209" s="70"/>
      <c r="CJ209" s="70"/>
      <c r="CK209" s="70"/>
      <c r="CL209" s="70"/>
      <c r="CM209" s="70"/>
      <c r="CN209" s="70"/>
      <c r="CO209" s="70"/>
      <c r="CP209" s="70"/>
      <c r="CQ209" s="70"/>
      <c r="CR209" s="70"/>
      <c r="CS209" s="70"/>
      <c r="CT209" s="70"/>
      <c r="CU209" s="70"/>
      <c r="CV209" s="70"/>
      <c r="CW209" s="70"/>
      <c r="CX209" s="70"/>
      <c r="CY209" s="70"/>
      <c r="CZ209" s="70"/>
      <c r="DA209" s="70"/>
      <c r="DB209" s="70"/>
      <c r="DC209" s="70"/>
    </row>
    <row r="210" spans="1:107" ht="15.75" x14ac:dyDescent="0.25">
      <c r="A210" s="7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c r="BI210" s="70"/>
      <c r="BJ210" s="70"/>
      <c r="BK210" s="70"/>
      <c r="BL210" s="70"/>
      <c r="BM210" s="70"/>
      <c r="BN210" s="70"/>
      <c r="BO210" s="70"/>
      <c r="BP210" s="70"/>
      <c r="BQ210" s="70"/>
      <c r="BR210" s="70"/>
      <c r="BS210" s="70"/>
      <c r="BT210" s="70"/>
      <c r="BU210" s="70"/>
      <c r="BV210" s="70"/>
      <c r="BW210" s="70"/>
      <c r="BX210" s="70"/>
      <c r="BY210" s="70"/>
      <c r="BZ210" s="70"/>
      <c r="CA210" s="70"/>
      <c r="CB210" s="70"/>
      <c r="CC210" s="70"/>
      <c r="CD210" s="70"/>
      <c r="CE210" s="70"/>
      <c r="CF210" s="70"/>
      <c r="CG210" s="70"/>
      <c r="CH210" s="70"/>
      <c r="CI210" s="70"/>
      <c r="CJ210" s="70"/>
      <c r="CK210" s="70"/>
      <c r="CL210" s="70"/>
      <c r="CM210" s="70"/>
      <c r="CN210" s="70"/>
      <c r="CO210" s="70"/>
      <c r="CP210" s="70"/>
      <c r="CQ210" s="70"/>
      <c r="CR210" s="70"/>
      <c r="CS210" s="70"/>
      <c r="CT210" s="70"/>
      <c r="CU210" s="70"/>
      <c r="CV210" s="70"/>
      <c r="CW210" s="70"/>
      <c r="CX210" s="70"/>
      <c r="CY210" s="70"/>
      <c r="CZ210" s="70"/>
      <c r="DA210" s="70"/>
      <c r="DB210" s="70"/>
      <c r="DC210" s="70"/>
    </row>
    <row r="211" spans="1:107" ht="15.75" x14ac:dyDescent="0.25">
      <c r="A211" s="7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c r="BI211" s="70"/>
      <c r="BJ211" s="70"/>
      <c r="BK211" s="70"/>
      <c r="BL211" s="70"/>
      <c r="BM211" s="70"/>
      <c r="BN211" s="70"/>
      <c r="BO211" s="70"/>
      <c r="BP211" s="70"/>
      <c r="BQ211" s="70"/>
      <c r="BR211" s="70"/>
      <c r="BS211" s="70"/>
      <c r="BT211" s="70"/>
      <c r="BU211" s="70"/>
      <c r="BV211" s="70"/>
      <c r="BW211" s="70"/>
      <c r="BX211" s="70"/>
      <c r="BY211" s="70"/>
      <c r="BZ211" s="70"/>
      <c r="CA211" s="70"/>
      <c r="CB211" s="70"/>
      <c r="CC211" s="70"/>
      <c r="CD211" s="70"/>
      <c r="CE211" s="70"/>
      <c r="CF211" s="70"/>
      <c r="CG211" s="70"/>
      <c r="CH211" s="70"/>
      <c r="CI211" s="70"/>
      <c r="CJ211" s="70"/>
      <c r="CK211" s="70"/>
      <c r="CL211" s="70"/>
      <c r="CM211" s="70"/>
      <c r="CN211" s="70"/>
      <c r="CO211" s="70"/>
      <c r="CP211" s="70"/>
      <c r="CQ211" s="70"/>
      <c r="CR211" s="70"/>
      <c r="CS211" s="70"/>
      <c r="CT211" s="70"/>
      <c r="CU211" s="70"/>
      <c r="CV211" s="70"/>
      <c r="CW211" s="70"/>
      <c r="CX211" s="70"/>
      <c r="CY211" s="70"/>
      <c r="CZ211" s="70"/>
      <c r="DA211" s="70"/>
      <c r="DB211" s="70"/>
      <c r="DC211" s="70"/>
    </row>
    <row r="212" spans="1:107" ht="15.75" x14ac:dyDescent="0.25">
      <c r="A212" s="7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c r="BI212" s="70"/>
      <c r="BJ212" s="70"/>
      <c r="BK212" s="70"/>
      <c r="BL212" s="70"/>
      <c r="BM212" s="70"/>
      <c r="BN212" s="70"/>
      <c r="BO212" s="70"/>
      <c r="BP212" s="70"/>
      <c r="BQ212" s="70"/>
      <c r="BR212" s="70"/>
      <c r="BS212" s="70"/>
      <c r="BT212" s="70"/>
      <c r="BU212" s="70"/>
      <c r="BV212" s="70"/>
      <c r="BW212" s="70"/>
      <c r="BX212" s="70"/>
      <c r="BY212" s="70"/>
      <c r="BZ212" s="70"/>
      <c r="CA212" s="70"/>
      <c r="CB212" s="70"/>
      <c r="CC212" s="70"/>
      <c r="CD212" s="70"/>
      <c r="CE212" s="70"/>
      <c r="CF212" s="70"/>
      <c r="CG212" s="70"/>
      <c r="CH212" s="70"/>
      <c r="CI212" s="70"/>
      <c r="CJ212" s="70"/>
      <c r="CK212" s="70"/>
      <c r="CL212" s="70"/>
      <c r="CM212" s="70"/>
      <c r="CN212" s="70"/>
      <c r="CO212" s="70"/>
      <c r="CP212" s="70"/>
      <c r="CQ212" s="70"/>
      <c r="CR212" s="70"/>
      <c r="CS212" s="70"/>
      <c r="CT212" s="70"/>
      <c r="CU212" s="70"/>
      <c r="CV212" s="70"/>
      <c r="CW212" s="70"/>
      <c r="CX212" s="70"/>
      <c r="CY212" s="70"/>
      <c r="CZ212" s="70"/>
      <c r="DA212" s="70"/>
      <c r="DB212" s="70"/>
      <c r="DC212" s="70"/>
    </row>
    <row r="213" spans="1:107" ht="15.75" x14ac:dyDescent="0.25">
      <c r="A213" s="7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c r="BI213" s="70"/>
      <c r="BJ213" s="70"/>
      <c r="BK213" s="70"/>
      <c r="BL213" s="70"/>
      <c r="BM213" s="70"/>
      <c r="BN213" s="70"/>
      <c r="BO213" s="70"/>
      <c r="BP213" s="70"/>
      <c r="BQ213" s="70"/>
      <c r="BR213" s="70"/>
      <c r="BS213" s="70"/>
      <c r="BT213" s="70"/>
      <c r="BU213" s="70"/>
      <c r="BV213" s="70"/>
      <c r="BW213" s="70"/>
      <c r="BX213" s="70"/>
      <c r="BY213" s="70"/>
      <c r="BZ213" s="70"/>
      <c r="CA213" s="70"/>
      <c r="CB213" s="70"/>
      <c r="CC213" s="70"/>
      <c r="CD213" s="70"/>
      <c r="CE213" s="70"/>
      <c r="CF213" s="70"/>
      <c r="CG213" s="70"/>
      <c r="CH213" s="70"/>
      <c r="CI213" s="70"/>
      <c r="CJ213" s="70"/>
      <c r="CK213" s="70"/>
      <c r="CL213" s="70"/>
      <c r="CM213" s="70"/>
      <c r="CN213" s="70"/>
      <c r="CO213" s="70"/>
      <c r="CP213" s="70"/>
      <c r="CQ213" s="70"/>
      <c r="CR213" s="70"/>
      <c r="CS213" s="70"/>
      <c r="CT213" s="70"/>
      <c r="CU213" s="70"/>
      <c r="CV213" s="70"/>
      <c r="CW213" s="70"/>
      <c r="CX213" s="70"/>
      <c r="CY213" s="70"/>
      <c r="CZ213" s="70"/>
      <c r="DA213" s="70"/>
      <c r="DB213" s="70"/>
      <c r="DC213" s="70"/>
    </row>
    <row r="214" spans="1:107" ht="15.75" x14ac:dyDescent="0.25">
      <c r="A214" s="7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c r="BI214" s="70"/>
      <c r="BJ214" s="70"/>
      <c r="BK214" s="70"/>
      <c r="BL214" s="70"/>
      <c r="BM214" s="70"/>
      <c r="BN214" s="70"/>
      <c r="BO214" s="70"/>
      <c r="BP214" s="70"/>
      <c r="BQ214" s="70"/>
      <c r="BR214" s="70"/>
      <c r="BS214" s="70"/>
      <c r="BT214" s="70"/>
      <c r="BU214" s="70"/>
      <c r="BV214" s="70"/>
      <c r="BW214" s="70"/>
      <c r="BX214" s="70"/>
      <c r="BY214" s="70"/>
      <c r="BZ214" s="70"/>
      <c r="CA214" s="70"/>
      <c r="CB214" s="70"/>
      <c r="CC214" s="70"/>
      <c r="CD214" s="70"/>
      <c r="CE214" s="70"/>
      <c r="CF214" s="70"/>
      <c r="CG214" s="70"/>
      <c r="CH214" s="70"/>
      <c r="CI214" s="70"/>
      <c r="CJ214" s="70"/>
      <c r="CK214" s="70"/>
      <c r="CL214" s="70"/>
      <c r="CM214" s="70"/>
      <c r="CN214" s="70"/>
      <c r="CO214" s="70"/>
      <c r="CP214" s="70"/>
      <c r="CQ214" s="70"/>
      <c r="CR214" s="70"/>
      <c r="CS214" s="70"/>
      <c r="CT214" s="70"/>
      <c r="CU214" s="70"/>
      <c r="CV214" s="70"/>
      <c r="CW214" s="70"/>
      <c r="CX214" s="70"/>
      <c r="CY214" s="70"/>
      <c r="CZ214" s="70"/>
      <c r="DA214" s="70"/>
      <c r="DB214" s="70"/>
      <c r="DC214" s="70"/>
    </row>
    <row r="215" spans="1:107" ht="15.75" x14ac:dyDescent="0.25">
      <c r="A215" s="7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c r="BI215" s="70"/>
      <c r="BJ215" s="70"/>
      <c r="BK215" s="70"/>
      <c r="BL215" s="70"/>
      <c r="BM215" s="70"/>
      <c r="BN215" s="70"/>
      <c r="BO215" s="70"/>
      <c r="BP215" s="70"/>
      <c r="BQ215" s="70"/>
      <c r="BR215" s="70"/>
      <c r="BS215" s="70"/>
      <c r="BT215" s="70"/>
      <c r="BU215" s="70"/>
      <c r="BV215" s="70"/>
      <c r="BW215" s="70"/>
      <c r="BX215" s="70"/>
      <c r="BY215" s="70"/>
      <c r="BZ215" s="70"/>
      <c r="CA215" s="70"/>
      <c r="CB215" s="70"/>
      <c r="CC215" s="70"/>
      <c r="CD215" s="70"/>
      <c r="CE215" s="70"/>
      <c r="CF215" s="70"/>
      <c r="CG215" s="70"/>
      <c r="CH215" s="70"/>
      <c r="CI215" s="70"/>
      <c r="CJ215" s="70"/>
      <c r="CK215" s="70"/>
      <c r="CL215" s="70"/>
      <c r="CM215" s="70"/>
      <c r="CN215" s="70"/>
      <c r="CO215" s="70"/>
      <c r="CP215" s="70"/>
      <c r="CQ215" s="70"/>
      <c r="CR215" s="70"/>
      <c r="CS215" s="70"/>
      <c r="CT215" s="70"/>
      <c r="CU215" s="70"/>
      <c r="CV215" s="70"/>
      <c r="CW215" s="70"/>
      <c r="CX215" s="70"/>
      <c r="CY215" s="70"/>
      <c r="CZ215" s="70"/>
      <c r="DA215" s="70"/>
      <c r="DB215" s="70"/>
      <c r="DC215" s="70"/>
    </row>
    <row r="216" spans="1:107" ht="15.75" x14ac:dyDescent="0.25">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c r="BI216" s="70"/>
      <c r="BJ216" s="70"/>
      <c r="BK216" s="70"/>
      <c r="BL216" s="70"/>
      <c r="BM216" s="70"/>
      <c r="BN216" s="70"/>
      <c r="BO216" s="70"/>
      <c r="BP216" s="70"/>
      <c r="BQ216" s="70"/>
      <c r="BR216" s="70"/>
      <c r="BS216" s="70"/>
      <c r="BT216" s="70"/>
      <c r="BU216" s="70"/>
      <c r="BV216" s="70"/>
      <c r="BW216" s="70"/>
      <c r="BX216" s="70"/>
      <c r="BY216" s="70"/>
      <c r="BZ216" s="70"/>
      <c r="CA216" s="70"/>
      <c r="CB216" s="70"/>
      <c r="CC216" s="70"/>
      <c r="CD216" s="70"/>
      <c r="CE216" s="70"/>
      <c r="CF216" s="70"/>
      <c r="CG216" s="70"/>
      <c r="CH216" s="70"/>
      <c r="CI216" s="70"/>
      <c r="CJ216" s="70"/>
      <c r="CK216" s="70"/>
      <c r="CL216" s="70"/>
      <c r="CM216" s="70"/>
      <c r="CN216" s="70"/>
      <c r="CO216" s="70"/>
      <c r="CP216" s="70"/>
      <c r="CQ216" s="70"/>
      <c r="CR216" s="70"/>
      <c r="CS216" s="70"/>
      <c r="CT216" s="70"/>
      <c r="CU216" s="70"/>
      <c r="CV216" s="70"/>
      <c r="CW216" s="70"/>
      <c r="CX216" s="70"/>
      <c r="CY216" s="70"/>
      <c r="CZ216" s="70"/>
      <c r="DA216" s="70"/>
      <c r="DB216" s="70"/>
      <c r="DC216" s="70"/>
    </row>
    <row r="217" spans="1:107" ht="15.75" x14ac:dyDescent="0.25">
      <c r="A217" s="7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c r="BI217" s="70"/>
      <c r="BJ217" s="70"/>
      <c r="BK217" s="70"/>
      <c r="BL217" s="70"/>
      <c r="BM217" s="70"/>
      <c r="BN217" s="70"/>
      <c r="BO217" s="70"/>
      <c r="BP217" s="70"/>
      <c r="BQ217" s="70"/>
      <c r="BR217" s="70"/>
      <c r="BS217" s="70"/>
      <c r="BT217" s="70"/>
      <c r="BU217" s="70"/>
      <c r="BV217" s="70"/>
      <c r="BW217" s="70"/>
      <c r="BX217" s="70"/>
      <c r="BY217" s="70"/>
      <c r="BZ217" s="70"/>
      <c r="CA217" s="70"/>
      <c r="CB217" s="70"/>
      <c r="CC217" s="70"/>
      <c r="CD217" s="70"/>
      <c r="CE217" s="70"/>
      <c r="CF217" s="70"/>
      <c r="CG217" s="70"/>
      <c r="CH217" s="70"/>
      <c r="CI217" s="70"/>
      <c r="CJ217" s="70"/>
      <c r="CK217" s="70"/>
      <c r="CL217" s="70"/>
      <c r="CM217" s="70"/>
      <c r="CN217" s="70"/>
      <c r="CO217" s="70"/>
      <c r="CP217" s="70"/>
      <c r="CQ217" s="70"/>
      <c r="CR217" s="70"/>
      <c r="CS217" s="70"/>
      <c r="CT217" s="70"/>
      <c r="CU217" s="70"/>
      <c r="CV217" s="70"/>
      <c r="CW217" s="70"/>
      <c r="CX217" s="70"/>
      <c r="CY217" s="70"/>
      <c r="CZ217" s="70"/>
      <c r="DA217" s="70"/>
      <c r="DB217" s="70"/>
      <c r="DC217" s="70"/>
    </row>
    <row r="218" spans="1:107" ht="15.75" x14ac:dyDescent="0.25">
      <c r="A218" s="7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c r="BI218" s="70"/>
      <c r="BJ218" s="70"/>
      <c r="BK218" s="70"/>
      <c r="BL218" s="70"/>
      <c r="BM218" s="70"/>
      <c r="BN218" s="70"/>
      <c r="BO218" s="70"/>
      <c r="BP218" s="70"/>
      <c r="BQ218" s="70"/>
      <c r="BR218" s="70"/>
      <c r="BS218" s="70"/>
      <c r="BT218" s="70"/>
      <c r="BU218" s="70"/>
      <c r="BV218" s="70"/>
      <c r="BW218" s="70"/>
      <c r="BX218" s="70"/>
      <c r="BY218" s="70"/>
      <c r="BZ218" s="70"/>
      <c r="CA218" s="70"/>
      <c r="CB218" s="70"/>
      <c r="CC218" s="70"/>
      <c r="CD218" s="70"/>
      <c r="CE218" s="70"/>
      <c r="CF218" s="70"/>
      <c r="CG218" s="70"/>
      <c r="CH218" s="70"/>
      <c r="CI218" s="70"/>
      <c r="CJ218" s="70"/>
      <c r="CK218" s="70"/>
      <c r="CL218" s="70"/>
      <c r="CM218" s="70"/>
      <c r="CN218" s="70"/>
      <c r="CO218" s="70"/>
      <c r="CP218" s="70"/>
      <c r="CQ218" s="70"/>
      <c r="CR218" s="70"/>
      <c r="CS218" s="70"/>
      <c r="CT218" s="70"/>
      <c r="CU218" s="70"/>
      <c r="CV218" s="70"/>
      <c r="CW218" s="70"/>
      <c r="CX218" s="70"/>
      <c r="CY218" s="70"/>
      <c r="CZ218" s="70"/>
      <c r="DA218" s="70"/>
      <c r="DB218" s="70"/>
      <c r="DC218" s="70"/>
    </row>
    <row r="219" spans="1:107" ht="15.75" x14ac:dyDescent="0.25">
      <c r="A219" s="7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c r="BI219" s="70"/>
      <c r="BJ219" s="70"/>
      <c r="BK219" s="70"/>
      <c r="BL219" s="70"/>
      <c r="BM219" s="70"/>
      <c r="BN219" s="70"/>
      <c r="BO219" s="70"/>
      <c r="BP219" s="70"/>
      <c r="BQ219" s="70"/>
      <c r="BR219" s="70"/>
      <c r="BS219" s="70"/>
      <c r="BT219" s="70"/>
      <c r="BU219" s="70"/>
      <c r="BV219" s="70"/>
      <c r="BW219" s="70"/>
      <c r="BX219" s="70"/>
      <c r="BY219" s="70"/>
      <c r="BZ219" s="70"/>
      <c r="CA219" s="70"/>
      <c r="CB219" s="70"/>
      <c r="CC219" s="70"/>
      <c r="CD219" s="70"/>
      <c r="CE219" s="70"/>
      <c r="CF219" s="70"/>
      <c r="CG219" s="70"/>
      <c r="CH219" s="70"/>
      <c r="CI219" s="70"/>
      <c r="CJ219" s="70"/>
      <c r="CK219" s="70"/>
      <c r="CL219" s="70"/>
      <c r="CM219" s="70"/>
      <c r="CN219" s="70"/>
      <c r="CO219" s="70"/>
      <c r="CP219" s="70"/>
      <c r="CQ219" s="70"/>
      <c r="CR219" s="70"/>
      <c r="CS219" s="70"/>
      <c r="CT219" s="70"/>
      <c r="CU219" s="70"/>
      <c r="CV219" s="70"/>
      <c r="CW219" s="70"/>
      <c r="CX219" s="70"/>
      <c r="CY219" s="70"/>
      <c r="CZ219" s="70"/>
      <c r="DA219" s="70"/>
      <c r="DB219" s="70"/>
      <c r="DC219" s="70"/>
    </row>
    <row r="220" spans="1:107" ht="15.75" x14ac:dyDescent="0.25">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c r="BI220" s="70"/>
      <c r="BJ220" s="70"/>
      <c r="BK220" s="70"/>
      <c r="BL220" s="70"/>
      <c r="BM220" s="70"/>
      <c r="BN220" s="70"/>
      <c r="BO220" s="70"/>
      <c r="BP220" s="70"/>
      <c r="BQ220" s="70"/>
      <c r="BR220" s="70"/>
      <c r="BS220" s="70"/>
      <c r="BT220" s="70"/>
      <c r="BU220" s="70"/>
      <c r="BV220" s="70"/>
      <c r="BW220" s="70"/>
      <c r="BX220" s="70"/>
      <c r="BY220" s="70"/>
      <c r="BZ220" s="70"/>
      <c r="CA220" s="70"/>
      <c r="CB220" s="70"/>
      <c r="CC220" s="70"/>
      <c r="CD220" s="70"/>
      <c r="CE220" s="70"/>
      <c r="CF220" s="70"/>
      <c r="CG220" s="70"/>
      <c r="CH220" s="70"/>
      <c r="CI220" s="70"/>
      <c r="CJ220" s="70"/>
      <c r="CK220" s="70"/>
      <c r="CL220" s="70"/>
      <c r="CM220" s="70"/>
      <c r="CN220" s="70"/>
      <c r="CO220" s="70"/>
      <c r="CP220" s="70"/>
      <c r="CQ220" s="70"/>
      <c r="CR220" s="70"/>
      <c r="CS220" s="70"/>
      <c r="CT220" s="70"/>
      <c r="CU220" s="70"/>
      <c r="CV220" s="70"/>
      <c r="CW220" s="70"/>
      <c r="CX220" s="70"/>
      <c r="CY220" s="70"/>
      <c r="CZ220" s="70"/>
      <c r="DA220" s="70"/>
      <c r="DB220" s="70"/>
      <c r="DC220" s="70"/>
    </row>
    <row r="221" spans="1:107" ht="15.75" x14ac:dyDescent="0.25">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c r="BI221" s="70"/>
      <c r="BJ221" s="70"/>
      <c r="BK221" s="70"/>
      <c r="BL221" s="70"/>
      <c r="BM221" s="70"/>
      <c r="BN221" s="70"/>
      <c r="BO221" s="70"/>
      <c r="BP221" s="70"/>
      <c r="BQ221" s="70"/>
      <c r="BR221" s="70"/>
      <c r="BS221" s="70"/>
      <c r="BT221" s="70"/>
      <c r="BU221" s="70"/>
      <c r="BV221" s="70"/>
      <c r="BW221" s="70"/>
      <c r="BX221" s="70"/>
      <c r="BY221" s="70"/>
      <c r="BZ221" s="70"/>
      <c r="CA221" s="70"/>
      <c r="CB221" s="70"/>
      <c r="CC221" s="70"/>
      <c r="CD221" s="70"/>
      <c r="CE221" s="70"/>
      <c r="CF221" s="70"/>
      <c r="CG221" s="70"/>
      <c r="CH221" s="70"/>
      <c r="CI221" s="70"/>
      <c r="CJ221" s="70"/>
      <c r="CK221" s="70"/>
      <c r="CL221" s="70"/>
      <c r="CM221" s="70"/>
      <c r="CN221" s="70"/>
      <c r="CO221" s="70"/>
      <c r="CP221" s="70"/>
      <c r="CQ221" s="70"/>
      <c r="CR221" s="70"/>
      <c r="CS221" s="70"/>
      <c r="CT221" s="70"/>
      <c r="CU221" s="70"/>
      <c r="CV221" s="70"/>
      <c r="CW221" s="70"/>
      <c r="CX221" s="70"/>
      <c r="CY221" s="70"/>
      <c r="CZ221" s="70"/>
      <c r="DA221" s="70"/>
      <c r="DB221" s="70"/>
      <c r="DC221" s="70"/>
    </row>
    <row r="222" spans="1:107" ht="15.75" x14ac:dyDescent="0.25">
      <c r="A222" s="7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c r="BI222" s="70"/>
      <c r="BJ222" s="70"/>
      <c r="BK222" s="70"/>
      <c r="BL222" s="70"/>
      <c r="BM222" s="70"/>
      <c r="BN222" s="70"/>
      <c r="BO222" s="70"/>
      <c r="BP222" s="70"/>
      <c r="BQ222" s="70"/>
      <c r="BR222" s="70"/>
      <c r="BS222" s="70"/>
      <c r="BT222" s="70"/>
      <c r="BU222" s="70"/>
      <c r="BV222" s="70"/>
      <c r="BW222" s="70"/>
      <c r="BX222" s="70"/>
      <c r="BY222" s="70"/>
      <c r="BZ222" s="70"/>
      <c r="CA222" s="70"/>
      <c r="CB222" s="70"/>
      <c r="CC222" s="70"/>
      <c r="CD222" s="70"/>
      <c r="CE222" s="70"/>
      <c r="CF222" s="70"/>
      <c r="CG222" s="70"/>
      <c r="CH222" s="70"/>
      <c r="CI222" s="70"/>
      <c r="CJ222" s="70"/>
      <c r="CK222" s="70"/>
      <c r="CL222" s="70"/>
      <c r="CM222" s="70"/>
      <c r="CN222" s="70"/>
      <c r="CO222" s="70"/>
      <c r="CP222" s="70"/>
      <c r="CQ222" s="70"/>
      <c r="CR222" s="70"/>
      <c r="CS222" s="70"/>
      <c r="CT222" s="70"/>
      <c r="CU222" s="70"/>
      <c r="CV222" s="70"/>
      <c r="CW222" s="70"/>
      <c r="CX222" s="70"/>
      <c r="CY222" s="70"/>
      <c r="CZ222" s="70"/>
      <c r="DA222" s="70"/>
      <c r="DB222" s="70"/>
      <c r="DC222" s="70"/>
    </row>
    <row r="223" spans="1:107" ht="15.75" x14ac:dyDescent="0.25">
      <c r="A223" s="7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c r="BI223" s="70"/>
      <c r="BJ223" s="70"/>
      <c r="BK223" s="70"/>
      <c r="BL223" s="70"/>
      <c r="BM223" s="70"/>
      <c r="BN223" s="70"/>
      <c r="BO223" s="70"/>
      <c r="BP223" s="70"/>
      <c r="BQ223" s="70"/>
      <c r="BR223" s="70"/>
      <c r="BS223" s="70"/>
      <c r="BT223" s="70"/>
      <c r="BU223" s="70"/>
      <c r="BV223" s="70"/>
      <c r="BW223" s="70"/>
      <c r="BX223" s="70"/>
      <c r="BY223" s="70"/>
      <c r="BZ223" s="70"/>
      <c r="CA223" s="70"/>
      <c r="CB223" s="70"/>
      <c r="CC223" s="70"/>
      <c r="CD223" s="70"/>
      <c r="CE223" s="70"/>
      <c r="CF223" s="70"/>
      <c r="CG223" s="70"/>
      <c r="CH223" s="70"/>
      <c r="CI223" s="70"/>
      <c r="CJ223" s="70"/>
      <c r="CK223" s="70"/>
      <c r="CL223" s="70"/>
      <c r="CM223" s="70"/>
      <c r="CN223" s="70"/>
      <c r="CO223" s="70"/>
      <c r="CP223" s="70"/>
      <c r="CQ223" s="70"/>
      <c r="CR223" s="70"/>
      <c r="CS223" s="70"/>
      <c r="CT223" s="70"/>
      <c r="CU223" s="70"/>
      <c r="CV223" s="70"/>
      <c r="CW223" s="70"/>
      <c r="CX223" s="70"/>
      <c r="CY223" s="70"/>
      <c r="CZ223" s="70"/>
      <c r="DA223" s="70"/>
      <c r="DB223" s="70"/>
      <c r="DC223" s="70"/>
    </row>
    <row r="224" spans="1:107" ht="15.75" x14ac:dyDescent="0.25">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c r="BI224" s="70"/>
      <c r="BJ224" s="70"/>
      <c r="BK224" s="70"/>
      <c r="BL224" s="70"/>
      <c r="BM224" s="70"/>
      <c r="BN224" s="70"/>
      <c r="BO224" s="70"/>
      <c r="BP224" s="70"/>
      <c r="BQ224" s="70"/>
      <c r="BR224" s="70"/>
      <c r="BS224" s="70"/>
      <c r="BT224" s="70"/>
      <c r="BU224" s="70"/>
      <c r="BV224" s="70"/>
      <c r="BW224" s="70"/>
      <c r="BX224" s="70"/>
      <c r="BY224" s="70"/>
      <c r="BZ224" s="70"/>
      <c r="CA224" s="70"/>
      <c r="CB224" s="70"/>
      <c r="CC224" s="70"/>
      <c r="CD224" s="70"/>
      <c r="CE224" s="70"/>
      <c r="CF224" s="70"/>
      <c r="CG224" s="70"/>
      <c r="CH224" s="70"/>
      <c r="CI224" s="70"/>
      <c r="CJ224" s="70"/>
      <c r="CK224" s="70"/>
      <c r="CL224" s="70"/>
      <c r="CM224" s="70"/>
      <c r="CN224" s="70"/>
      <c r="CO224" s="70"/>
      <c r="CP224" s="70"/>
      <c r="CQ224" s="70"/>
      <c r="CR224" s="70"/>
      <c r="CS224" s="70"/>
      <c r="CT224" s="70"/>
      <c r="CU224" s="70"/>
      <c r="CV224" s="70"/>
      <c r="CW224" s="70"/>
      <c r="CX224" s="70"/>
      <c r="CY224" s="70"/>
      <c r="CZ224" s="70"/>
      <c r="DA224" s="70"/>
      <c r="DB224" s="70"/>
      <c r="DC224" s="70"/>
    </row>
    <row r="225" spans="1:107" ht="15.75" x14ac:dyDescent="0.25">
      <c r="A225" s="7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c r="BI225" s="70"/>
      <c r="BJ225" s="70"/>
      <c r="BK225" s="70"/>
      <c r="BL225" s="70"/>
      <c r="BM225" s="70"/>
      <c r="BN225" s="70"/>
      <c r="BO225" s="70"/>
      <c r="BP225" s="70"/>
      <c r="BQ225" s="70"/>
      <c r="BR225" s="70"/>
      <c r="BS225" s="70"/>
      <c r="BT225" s="70"/>
      <c r="BU225" s="70"/>
      <c r="BV225" s="70"/>
      <c r="BW225" s="70"/>
      <c r="BX225" s="70"/>
      <c r="BY225" s="70"/>
      <c r="BZ225" s="70"/>
      <c r="CA225" s="70"/>
      <c r="CB225" s="70"/>
      <c r="CC225" s="70"/>
      <c r="CD225" s="70"/>
      <c r="CE225" s="70"/>
      <c r="CF225" s="70"/>
      <c r="CG225" s="70"/>
      <c r="CH225" s="70"/>
      <c r="CI225" s="70"/>
      <c r="CJ225" s="70"/>
      <c r="CK225" s="70"/>
      <c r="CL225" s="70"/>
      <c r="CM225" s="70"/>
      <c r="CN225" s="70"/>
      <c r="CO225" s="70"/>
      <c r="CP225" s="70"/>
      <c r="CQ225" s="70"/>
      <c r="CR225" s="70"/>
      <c r="CS225" s="70"/>
      <c r="CT225" s="70"/>
      <c r="CU225" s="70"/>
      <c r="CV225" s="70"/>
      <c r="CW225" s="70"/>
      <c r="CX225" s="70"/>
      <c r="CY225" s="70"/>
      <c r="CZ225" s="70"/>
      <c r="DA225" s="70"/>
      <c r="DB225" s="70"/>
      <c r="DC225" s="70"/>
    </row>
    <row r="226" spans="1:107" ht="15.75" x14ac:dyDescent="0.25">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c r="BI226" s="70"/>
      <c r="BJ226" s="70"/>
      <c r="BK226" s="70"/>
      <c r="BL226" s="70"/>
      <c r="BM226" s="70"/>
      <c r="BN226" s="70"/>
      <c r="BO226" s="70"/>
      <c r="BP226" s="70"/>
      <c r="BQ226" s="70"/>
      <c r="BR226" s="70"/>
      <c r="BS226" s="70"/>
      <c r="BT226" s="70"/>
      <c r="BU226" s="70"/>
      <c r="BV226" s="70"/>
      <c r="BW226" s="70"/>
      <c r="BX226" s="70"/>
      <c r="BY226" s="70"/>
      <c r="BZ226" s="70"/>
      <c r="CA226" s="70"/>
      <c r="CB226" s="70"/>
      <c r="CC226" s="70"/>
      <c r="CD226" s="70"/>
      <c r="CE226" s="70"/>
      <c r="CF226" s="70"/>
      <c r="CG226" s="70"/>
      <c r="CH226" s="70"/>
      <c r="CI226" s="70"/>
      <c r="CJ226" s="70"/>
      <c r="CK226" s="70"/>
      <c r="CL226" s="70"/>
      <c r="CM226" s="70"/>
      <c r="CN226" s="70"/>
      <c r="CO226" s="70"/>
      <c r="CP226" s="70"/>
      <c r="CQ226" s="70"/>
      <c r="CR226" s="70"/>
      <c r="CS226" s="70"/>
      <c r="CT226" s="70"/>
      <c r="CU226" s="70"/>
      <c r="CV226" s="70"/>
      <c r="CW226" s="70"/>
      <c r="CX226" s="70"/>
      <c r="CY226" s="70"/>
      <c r="CZ226" s="70"/>
      <c r="DA226" s="70"/>
      <c r="DB226" s="70"/>
      <c r="DC226" s="70"/>
    </row>
    <row r="227" spans="1:107" ht="15.75" x14ac:dyDescent="0.25">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c r="BI227" s="70"/>
      <c r="BJ227" s="70"/>
      <c r="BK227" s="70"/>
      <c r="BL227" s="70"/>
      <c r="BM227" s="70"/>
      <c r="BN227" s="70"/>
      <c r="BO227" s="70"/>
      <c r="BP227" s="70"/>
      <c r="BQ227" s="70"/>
      <c r="BR227" s="70"/>
      <c r="BS227" s="70"/>
      <c r="BT227" s="70"/>
      <c r="BU227" s="70"/>
      <c r="BV227" s="70"/>
      <c r="BW227" s="70"/>
      <c r="BX227" s="70"/>
      <c r="BY227" s="70"/>
      <c r="BZ227" s="70"/>
      <c r="CA227" s="70"/>
      <c r="CB227" s="70"/>
      <c r="CC227" s="70"/>
      <c r="CD227" s="70"/>
      <c r="CE227" s="70"/>
      <c r="CF227" s="70"/>
      <c r="CG227" s="70"/>
      <c r="CH227" s="70"/>
      <c r="CI227" s="70"/>
      <c r="CJ227" s="70"/>
      <c r="CK227" s="70"/>
      <c r="CL227" s="70"/>
      <c r="CM227" s="70"/>
      <c r="CN227" s="70"/>
      <c r="CO227" s="70"/>
      <c r="CP227" s="70"/>
      <c r="CQ227" s="70"/>
      <c r="CR227" s="70"/>
      <c r="CS227" s="70"/>
      <c r="CT227" s="70"/>
      <c r="CU227" s="70"/>
      <c r="CV227" s="70"/>
      <c r="CW227" s="70"/>
      <c r="CX227" s="70"/>
      <c r="CY227" s="70"/>
      <c r="CZ227" s="70"/>
      <c r="DA227" s="70"/>
      <c r="DB227" s="70"/>
      <c r="DC227" s="70"/>
    </row>
    <row r="228" spans="1:107" ht="15.75" x14ac:dyDescent="0.25">
      <c r="A228" s="7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c r="BI228" s="70"/>
      <c r="BJ228" s="70"/>
      <c r="BK228" s="70"/>
      <c r="BL228" s="70"/>
      <c r="BM228" s="70"/>
      <c r="BN228" s="70"/>
      <c r="BO228" s="70"/>
      <c r="BP228" s="70"/>
      <c r="BQ228" s="70"/>
      <c r="BR228" s="70"/>
      <c r="BS228" s="70"/>
      <c r="BT228" s="70"/>
      <c r="BU228" s="70"/>
      <c r="BV228" s="70"/>
      <c r="BW228" s="70"/>
      <c r="BX228" s="70"/>
      <c r="BY228" s="70"/>
      <c r="BZ228" s="70"/>
      <c r="CA228" s="70"/>
      <c r="CB228" s="70"/>
      <c r="CC228" s="70"/>
      <c r="CD228" s="70"/>
      <c r="CE228" s="70"/>
      <c r="CF228" s="70"/>
      <c r="CG228" s="70"/>
      <c r="CH228" s="70"/>
      <c r="CI228" s="70"/>
      <c r="CJ228" s="70"/>
      <c r="CK228" s="70"/>
      <c r="CL228" s="70"/>
      <c r="CM228" s="70"/>
      <c r="CN228" s="70"/>
      <c r="CO228" s="70"/>
      <c r="CP228" s="70"/>
      <c r="CQ228" s="70"/>
      <c r="CR228" s="70"/>
      <c r="CS228" s="70"/>
      <c r="CT228" s="70"/>
      <c r="CU228" s="70"/>
      <c r="CV228" s="70"/>
      <c r="CW228" s="70"/>
      <c r="CX228" s="70"/>
      <c r="CY228" s="70"/>
      <c r="CZ228" s="70"/>
      <c r="DA228" s="70"/>
      <c r="DB228" s="70"/>
      <c r="DC228" s="70"/>
    </row>
    <row r="229" spans="1:107" ht="15.75" x14ac:dyDescent="0.25">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c r="BI229" s="70"/>
      <c r="BJ229" s="70"/>
      <c r="BK229" s="70"/>
      <c r="BL229" s="70"/>
      <c r="BM229" s="70"/>
      <c r="BN229" s="70"/>
      <c r="BO229" s="70"/>
      <c r="BP229" s="70"/>
      <c r="BQ229" s="70"/>
      <c r="BR229" s="70"/>
      <c r="BS229" s="70"/>
      <c r="BT229" s="70"/>
      <c r="BU229" s="70"/>
      <c r="BV229" s="70"/>
      <c r="BW229" s="70"/>
      <c r="BX229" s="70"/>
      <c r="BY229" s="70"/>
      <c r="BZ229" s="70"/>
      <c r="CA229" s="70"/>
      <c r="CB229" s="70"/>
      <c r="CC229" s="70"/>
      <c r="CD229" s="70"/>
      <c r="CE229" s="70"/>
      <c r="CF229" s="70"/>
      <c r="CG229" s="70"/>
      <c r="CH229" s="70"/>
      <c r="CI229" s="70"/>
      <c r="CJ229" s="70"/>
      <c r="CK229" s="70"/>
      <c r="CL229" s="70"/>
      <c r="CM229" s="70"/>
      <c r="CN229" s="70"/>
      <c r="CO229" s="70"/>
      <c r="CP229" s="70"/>
      <c r="CQ229" s="70"/>
      <c r="CR229" s="70"/>
      <c r="CS229" s="70"/>
      <c r="CT229" s="70"/>
      <c r="CU229" s="70"/>
      <c r="CV229" s="70"/>
      <c r="CW229" s="70"/>
      <c r="CX229" s="70"/>
      <c r="CY229" s="70"/>
      <c r="CZ229" s="70"/>
      <c r="DA229" s="70"/>
      <c r="DB229" s="70"/>
      <c r="DC229" s="70"/>
    </row>
    <row r="230" spans="1:107" ht="15.75" x14ac:dyDescent="0.25">
      <c r="A230" s="7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c r="BI230" s="70"/>
      <c r="BJ230" s="70"/>
      <c r="BK230" s="70"/>
      <c r="BL230" s="70"/>
      <c r="BM230" s="70"/>
      <c r="BN230" s="70"/>
      <c r="BO230" s="70"/>
      <c r="BP230" s="70"/>
      <c r="BQ230" s="70"/>
      <c r="BR230" s="70"/>
      <c r="BS230" s="70"/>
      <c r="BT230" s="70"/>
      <c r="BU230" s="70"/>
      <c r="BV230" s="70"/>
      <c r="BW230" s="70"/>
      <c r="BX230" s="70"/>
      <c r="BY230" s="70"/>
      <c r="BZ230" s="70"/>
      <c r="CA230" s="70"/>
      <c r="CB230" s="70"/>
      <c r="CC230" s="70"/>
      <c r="CD230" s="70"/>
      <c r="CE230" s="70"/>
      <c r="CF230" s="70"/>
      <c r="CG230" s="70"/>
      <c r="CH230" s="70"/>
      <c r="CI230" s="70"/>
      <c r="CJ230" s="70"/>
      <c r="CK230" s="70"/>
      <c r="CL230" s="70"/>
      <c r="CM230" s="70"/>
      <c r="CN230" s="70"/>
      <c r="CO230" s="70"/>
      <c r="CP230" s="70"/>
      <c r="CQ230" s="70"/>
      <c r="CR230" s="70"/>
      <c r="CS230" s="70"/>
      <c r="CT230" s="70"/>
      <c r="CU230" s="70"/>
      <c r="CV230" s="70"/>
      <c r="CW230" s="70"/>
      <c r="CX230" s="70"/>
      <c r="CY230" s="70"/>
      <c r="CZ230" s="70"/>
      <c r="DA230" s="70"/>
      <c r="DB230" s="70"/>
      <c r="DC230" s="70"/>
    </row>
    <row r="231" spans="1:107" ht="15.75" x14ac:dyDescent="0.25">
      <c r="A231" s="7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c r="BI231" s="70"/>
      <c r="BJ231" s="70"/>
      <c r="BK231" s="70"/>
      <c r="BL231" s="70"/>
      <c r="BM231" s="70"/>
      <c r="BN231" s="70"/>
      <c r="BO231" s="70"/>
      <c r="BP231" s="70"/>
      <c r="BQ231" s="70"/>
      <c r="BR231" s="70"/>
      <c r="BS231" s="70"/>
      <c r="BT231" s="70"/>
      <c r="BU231" s="70"/>
      <c r="BV231" s="70"/>
      <c r="BW231" s="70"/>
      <c r="BX231" s="70"/>
      <c r="BY231" s="70"/>
      <c r="BZ231" s="70"/>
      <c r="CA231" s="70"/>
      <c r="CB231" s="70"/>
      <c r="CC231" s="70"/>
      <c r="CD231" s="70"/>
      <c r="CE231" s="70"/>
      <c r="CF231" s="70"/>
      <c r="CG231" s="70"/>
      <c r="CH231" s="70"/>
      <c r="CI231" s="70"/>
      <c r="CJ231" s="70"/>
      <c r="CK231" s="70"/>
      <c r="CL231" s="70"/>
      <c r="CM231" s="70"/>
      <c r="CN231" s="70"/>
      <c r="CO231" s="70"/>
      <c r="CP231" s="70"/>
      <c r="CQ231" s="70"/>
      <c r="CR231" s="70"/>
      <c r="CS231" s="70"/>
      <c r="CT231" s="70"/>
      <c r="CU231" s="70"/>
      <c r="CV231" s="70"/>
      <c r="CW231" s="70"/>
      <c r="CX231" s="70"/>
      <c r="CY231" s="70"/>
      <c r="CZ231" s="70"/>
      <c r="DA231" s="70"/>
      <c r="DB231" s="70"/>
      <c r="DC231" s="70"/>
    </row>
    <row r="232" spans="1:107" ht="15.75" x14ac:dyDescent="0.25">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c r="BI232" s="70"/>
      <c r="BJ232" s="70"/>
      <c r="BK232" s="70"/>
      <c r="BL232" s="70"/>
      <c r="BM232" s="70"/>
      <c r="BN232" s="70"/>
      <c r="BO232" s="70"/>
      <c r="BP232" s="70"/>
      <c r="BQ232" s="70"/>
      <c r="BR232" s="70"/>
      <c r="BS232" s="70"/>
      <c r="BT232" s="70"/>
      <c r="BU232" s="70"/>
      <c r="BV232" s="70"/>
      <c r="BW232" s="70"/>
      <c r="BX232" s="70"/>
      <c r="BY232" s="70"/>
      <c r="BZ232" s="70"/>
      <c r="CA232" s="70"/>
      <c r="CB232" s="70"/>
      <c r="CC232" s="70"/>
      <c r="CD232" s="70"/>
      <c r="CE232" s="70"/>
      <c r="CF232" s="70"/>
      <c r="CG232" s="70"/>
      <c r="CH232" s="70"/>
      <c r="CI232" s="70"/>
      <c r="CJ232" s="70"/>
      <c r="CK232" s="70"/>
      <c r="CL232" s="70"/>
      <c r="CM232" s="70"/>
      <c r="CN232" s="70"/>
      <c r="CO232" s="70"/>
      <c r="CP232" s="70"/>
      <c r="CQ232" s="70"/>
      <c r="CR232" s="70"/>
      <c r="CS232" s="70"/>
      <c r="CT232" s="70"/>
      <c r="CU232" s="70"/>
      <c r="CV232" s="70"/>
      <c r="CW232" s="70"/>
      <c r="CX232" s="70"/>
      <c r="CY232" s="70"/>
      <c r="CZ232" s="70"/>
      <c r="DA232" s="70"/>
      <c r="DB232" s="70"/>
      <c r="DC232" s="70"/>
    </row>
    <row r="233" spans="1:107" ht="15.75" x14ac:dyDescent="0.25">
      <c r="A233" s="7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c r="BI233" s="70"/>
      <c r="BJ233" s="70"/>
      <c r="BK233" s="70"/>
      <c r="BL233" s="70"/>
      <c r="BM233" s="70"/>
      <c r="BN233" s="70"/>
      <c r="BO233" s="70"/>
      <c r="BP233" s="70"/>
      <c r="BQ233" s="70"/>
      <c r="BR233" s="70"/>
      <c r="BS233" s="70"/>
      <c r="BT233" s="70"/>
      <c r="BU233" s="70"/>
      <c r="BV233" s="70"/>
      <c r="BW233" s="70"/>
      <c r="BX233" s="70"/>
      <c r="BY233" s="70"/>
      <c r="BZ233" s="70"/>
      <c r="CA233" s="70"/>
      <c r="CB233" s="70"/>
      <c r="CC233" s="70"/>
      <c r="CD233" s="70"/>
      <c r="CE233" s="70"/>
      <c r="CF233" s="70"/>
      <c r="CG233" s="70"/>
      <c r="CH233" s="70"/>
      <c r="CI233" s="70"/>
      <c r="CJ233" s="70"/>
      <c r="CK233" s="70"/>
      <c r="CL233" s="70"/>
      <c r="CM233" s="70"/>
      <c r="CN233" s="70"/>
      <c r="CO233" s="70"/>
      <c r="CP233" s="70"/>
      <c r="CQ233" s="70"/>
      <c r="CR233" s="70"/>
      <c r="CS233" s="70"/>
      <c r="CT233" s="70"/>
      <c r="CU233" s="70"/>
      <c r="CV233" s="70"/>
      <c r="CW233" s="70"/>
      <c r="CX233" s="70"/>
      <c r="CY233" s="70"/>
      <c r="CZ233" s="70"/>
      <c r="DA233" s="70"/>
      <c r="DB233" s="70"/>
      <c r="DC233" s="70"/>
    </row>
    <row r="234" spans="1:107" ht="15.75" x14ac:dyDescent="0.25">
      <c r="A234" s="7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c r="BI234" s="70"/>
      <c r="BJ234" s="70"/>
      <c r="BK234" s="70"/>
      <c r="BL234" s="70"/>
      <c r="BM234" s="70"/>
      <c r="BN234" s="70"/>
      <c r="BO234" s="70"/>
      <c r="BP234" s="70"/>
      <c r="BQ234" s="70"/>
      <c r="BR234" s="70"/>
      <c r="BS234" s="70"/>
      <c r="BT234" s="70"/>
      <c r="BU234" s="70"/>
      <c r="BV234" s="70"/>
      <c r="BW234" s="70"/>
      <c r="BX234" s="70"/>
      <c r="BY234" s="70"/>
      <c r="BZ234" s="70"/>
      <c r="CA234" s="70"/>
      <c r="CB234" s="70"/>
      <c r="CC234" s="70"/>
      <c r="CD234" s="70"/>
      <c r="CE234" s="70"/>
      <c r="CF234" s="70"/>
      <c r="CG234" s="70"/>
      <c r="CH234" s="70"/>
      <c r="CI234" s="70"/>
      <c r="CJ234" s="70"/>
      <c r="CK234" s="70"/>
      <c r="CL234" s="70"/>
      <c r="CM234" s="70"/>
      <c r="CN234" s="70"/>
      <c r="CO234" s="70"/>
      <c r="CP234" s="70"/>
      <c r="CQ234" s="70"/>
      <c r="CR234" s="70"/>
      <c r="CS234" s="70"/>
      <c r="CT234" s="70"/>
      <c r="CU234" s="70"/>
      <c r="CV234" s="70"/>
      <c r="CW234" s="70"/>
      <c r="CX234" s="70"/>
      <c r="CY234" s="70"/>
      <c r="CZ234" s="70"/>
      <c r="DA234" s="70"/>
      <c r="DB234" s="70"/>
      <c r="DC234" s="70"/>
    </row>
    <row r="235" spans="1:107" ht="15.75" x14ac:dyDescent="0.25">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c r="BI235" s="70"/>
      <c r="BJ235" s="70"/>
      <c r="BK235" s="70"/>
      <c r="BL235" s="70"/>
      <c r="BM235" s="70"/>
      <c r="BN235" s="70"/>
      <c r="BO235" s="70"/>
      <c r="BP235" s="70"/>
      <c r="BQ235" s="70"/>
      <c r="BR235" s="70"/>
      <c r="BS235" s="70"/>
      <c r="BT235" s="70"/>
      <c r="BU235" s="70"/>
      <c r="BV235" s="70"/>
      <c r="BW235" s="70"/>
      <c r="BX235" s="70"/>
      <c r="BY235" s="70"/>
      <c r="BZ235" s="70"/>
      <c r="CA235" s="70"/>
      <c r="CB235" s="70"/>
      <c r="CC235" s="70"/>
      <c r="CD235" s="70"/>
      <c r="CE235" s="70"/>
      <c r="CF235" s="70"/>
      <c r="CG235" s="70"/>
      <c r="CH235" s="70"/>
      <c r="CI235" s="70"/>
      <c r="CJ235" s="70"/>
      <c r="CK235" s="70"/>
      <c r="CL235" s="70"/>
      <c r="CM235" s="70"/>
      <c r="CN235" s="70"/>
      <c r="CO235" s="70"/>
      <c r="CP235" s="70"/>
      <c r="CQ235" s="70"/>
      <c r="CR235" s="70"/>
      <c r="CS235" s="70"/>
      <c r="CT235" s="70"/>
      <c r="CU235" s="70"/>
      <c r="CV235" s="70"/>
      <c r="CW235" s="70"/>
      <c r="CX235" s="70"/>
      <c r="CY235" s="70"/>
      <c r="CZ235" s="70"/>
      <c r="DA235" s="70"/>
      <c r="DB235" s="70"/>
      <c r="DC235" s="70"/>
    </row>
    <row r="236" spans="1:107" ht="15.75" x14ac:dyDescent="0.25">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c r="BI236" s="70"/>
      <c r="BJ236" s="70"/>
      <c r="BK236" s="70"/>
      <c r="BL236" s="70"/>
      <c r="BM236" s="70"/>
      <c r="BN236" s="70"/>
      <c r="BO236" s="70"/>
      <c r="BP236" s="70"/>
      <c r="BQ236" s="70"/>
      <c r="BR236" s="70"/>
      <c r="BS236" s="70"/>
      <c r="BT236" s="70"/>
      <c r="BU236" s="70"/>
      <c r="BV236" s="70"/>
      <c r="BW236" s="70"/>
      <c r="BX236" s="70"/>
      <c r="BY236" s="70"/>
      <c r="BZ236" s="70"/>
      <c r="CA236" s="70"/>
      <c r="CB236" s="70"/>
      <c r="CC236" s="70"/>
      <c r="CD236" s="70"/>
      <c r="CE236" s="70"/>
      <c r="CF236" s="70"/>
      <c r="CG236" s="70"/>
      <c r="CH236" s="70"/>
      <c r="CI236" s="70"/>
      <c r="CJ236" s="70"/>
      <c r="CK236" s="70"/>
      <c r="CL236" s="70"/>
      <c r="CM236" s="70"/>
      <c r="CN236" s="70"/>
      <c r="CO236" s="70"/>
      <c r="CP236" s="70"/>
      <c r="CQ236" s="70"/>
      <c r="CR236" s="70"/>
      <c r="CS236" s="70"/>
      <c r="CT236" s="70"/>
      <c r="CU236" s="70"/>
      <c r="CV236" s="70"/>
      <c r="CW236" s="70"/>
      <c r="CX236" s="70"/>
      <c r="CY236" s="70"/>
      <c r="CZ236" s="70"/>
      <c r="DA236" s="70"/>
      <c r="DB236" s="70"/>
      <c r="DC236" s="70"/>
    </row>
    <row r="237" spans="1:107" ht="15.75" x14ac:dyDescent="0.25">
      <c r="A237" s="7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c r="BI237" s="70"/>
      <c r="BJ237" s="70"/>
      <c r="BK237" s="70"/>
      <c r="BL237" s="70"/>
      <c r="BM237" s="70"/>
      <c r="BN237" s="70"/>
      <c r="BO237" s="70"/>
      <c r="BP237" s="70"/>
      <c r="BQ237" s="70"/>
      <c r="BR237" s="70"/>
      <c r="BS237" s="70"/>
      <c r="BT237" s="70"/>
      <c r="BU237" s="70"/>
      <c r="BV237" s="70"/>
      <c r="BW237" s="70"/>
      <c r="BX237" s="70"/>
      <c r="BY237" s="70"/>
      <c r="BZ237" s="70"/>
      <c r="CA237" s="70"/>
      <c r="CB237" s="70"/>
      <c r="CC237" s="70"/>
      <c r="CD237" s="70"/>
      <c r="CE237" s="70"/>
      <c r="CF237" s="70"/>
      <c r="CG237" s="70"/>
      <c r="CH237" s="70"/>
      <c r="CI237" s="70"/>
      <c r="CJ237" s="70"/>
      <c r="CK237" s="70"/>
      <c r="CL237" s="70"/>
      <c r="CM237" s="70"/>
      <c r="CN237" s="70"/>
      <c r="CO237" s="70"/>
      <c r="CP237" s="70"/>
      <c r="CQ237" s="70"/>
      <c r="CR237" s="70"/>
      <c r="CS237" s="70"/>
      <c r="CT237" s="70"/>
      <c r="CU237" s="70"/>
      <c r="CV237" s="70"/>
      <c r="CW237" s="70"/>
      <c r="CX237" s="70"/>
      <c r="CY237" s="70"/>
      <c r="CZ237" s="70"/>
      <c r="DA237" s="70"/>
      <c r="DB237" s="70"/>
      <c r="DC237" s="70"/>
    </row>
    <row r="238" spans="1:107" ht="15.75" x14ac:dyDescent="0.25">
      <c r="A238" s="7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c r="BI238" s="70"/>
      <c r="BJ238" s="70"/>
      <c r="BK238" s="70"/>
      <c r="BL238" s="70"/>
      <c r="BM238" s="70"/>
      <c r="BN238" s="70"/>
      <c r="BO238" s="70"/>
      <c r="BP238" s="70"/>
      <c r="BQ238" s="70"/>
      <c r="BR238" s="70"/>
      <c r="BS238" s="70"/>
      <c r="BT238" s="70"/>
      <c r="BU238" s="70"/>
      <c r="BV238" s="70"/>
      <c r="BW238" s="70"/>
      <c r="BX238" s="70"/>
      <c r="BY238" s="70"/>
      <c r="BZ238" s="70"/>
      <c r="CA238" s="70"/>
      <c r="CB238" s="70"/>
      <c r="CC238" s="70"/>
      <c r="CD238" s="70"/>
      <c r="CE238" s="70"/>
      <c r="CF238" s="70"/>
      <c r="CG238" s="70"/>
      <c r="CH238" s="70"/>
      <c r="CI238" s="70"/>
      <c r="CJ238" s="70"/>
      <c r="CK238" s="70"/>
      <c r="CL238" s="70"/>
      <c r="CM238" s="70"/>
      <c r="CN238" s="70"/>
      <c r="CO238" s="70"/>
      <c r="CP238" s="70"/>
      <c r="CQ238" s="70"/>
      <c r="CR238" s="70"/>
      <c r="CS238" s="70"/>
      <c r="CT238" s="70"/>
      <c r="CU238" s="70"/>
      <c r="CV238" s="70"/>
      <c r="CW238" s="70"/>
      <c r="CX238" s="70"/>
      <c r="CY238" s="70"/>
      <c r="CZ238" s="70"/>
      <c r="DA238" s="70"/>
      <c r="DB238" s="70"/>
      <c r="DC238" s="70"/>
    </row>
    <row r="239" spans="1:107" ht="15.75" x14ac:dyDescent="0.25">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c r="BI239" s="70"/>
      <c r="BJ239" s="70"/>
      <c r="BK239" s="70"/>
      <c r="BL239" s="70"/>
      <c r="BM239" s="70"/>
      <c r="BN239" s="70"/>
      <c r="BO239" s="70"/>
      <c r="BP239" s="70"/>
      <c r="BQ239" s="70"/>
      <c r="BR239" s="70"/>
      <c r="BS239" s="70"/>
      <c r="BT239" s="70"/>
      <c r="BU239" s="70"/>
      <c r="BV239" s="70"/>
      <c r="BW239" s="70"/>
      <c r="BX239" s="70"/>
      <c r="BY239" s="70"/>
      <c r="BZ239" s="70"/>
      <c r="CA239" s="70"/>
      <c r="CB239" s="70"/>
      <c r="CC239" s="70"/>
      <c r="CD239" s="70"/>
      <c r="CE239" s="70"/>
      <c r="CF239" s="70"/>
      <c r="CG239" s="70"/>
      <c r="CH239" s="70"/>
      <c r="CI239" s="70"/>
      <c r="CJ239" s="70"/>
      <c r="CK239" s="70"/>
      <c r="CL239" s="70"/>
      <c r="CM239" s="70"/>
      <c r="CN239" s="70"/>
      <c r="CO239" s="70"/>
      <c r="CP239" s="70"/>
      <c r="CQ239" s="70"/>
      <c r="CR239" s="70"/>
      <c r="CS239" s="70"/>
      <c r="CT239" s="70"/>
      <c r="CU239" s="70"/>
      <c r="CV239" s="70"/>
      <c r="CW239" s="70"/>
      <c r="CX239" s="70"/>
      <c r="CY239" s="70"/>
      <c r="CZ239" s="70"/>
      <c r="DA239" s="70"/>
      <c r="DB239" s="70"/>
      <c r="DC239" s="70"/>
    </row>
    <row r="240" spans="1:107" ht="15.75" x14ac:dyDescent="0.25">
      <c r="A240" s="7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c r="BI240" s="70"/>
      <c r="BJ240" s="70"/>
      <c r="BK240" s="70"/>
      <c r="BL240" s="70"/>
      <c r="BM240" s="70"/>
      <c r="BN240" s="70"/>
      <c r="BO240" s="70"/>
      <c r="BP240" s="70"/>
      <c r="BQ240" s="70"/>
      <c r="BR240" s="70"/>
      <c r="BS240" s="70"/>
      <c r="BT240" s="70"/>
      <c r="BU240" s="70"/>
      <c r="BV240" s="70"/>
      <c r="BW240" s="70"/>
      <c r="BX240" s="70"/>
      <c r="BY240" s="70"/>
      <c r="BZ240" s="70"/>
      <c r="CA240" s="70"/>
      <c r="CB240" s="70"/>
      <c r="CC240" s="70"/>
      <c r="CD240" s="70"/>
      <c r="CE240" s="70"/>
      <c r="CF240" s="70"/>
      <c r="CG240" s="70"/>
      <c r="CH240" s="70"/>
      <c r="CI240" s="70"/>
      <c r="CJ240" s="70"/>
      <c r="CK240" s="70"/>
      <c r="CL240" s="70"/>
      <c r="CM240" s="70"/>
      <c r="CN240" s="70"/>
      <c r="CO240" s="70"/>
      <c r="CP240" s="70"/>
      <c r="CQ240" s="70"/>
      <c r="CR240" s="70"/>
      <c r="CS240" s="70"/>
      <c r="CT240" s="70"/>
      <c r="CU240" s="70"/>
      <c r="CV240" s="70"/>
      <c r="CW240" s="70"/>
      <c r="CX240" s="70"/>
      <c r="CY240" s="70"/>
      <c r="CZ240" s="70"/>
      <c r="DA240" s="70"/>
      <c r="DB240" s="70"/>
      <c r="DC240" s="70"/>
    </row>
    <row r="241" spans="1:107" ht="15.75" x14ac:dyDescent="0.25">
      <c r="A241" s="7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c r="BI241" s="70"/>
      <c r="BJ241" s="70"/>
      <c r="BK241" s="70"/>
      <c r="BL241" s="70"/>
      <c r="BM241" s="70"/>
      <c r="BN241" s="70"/>
      <c r="BO241" s="70"/>
      <c r="BP241" s="70"/>
      <c r="BQ241" s="70"/>
      <c r="BR241" s="70"/>
      <c r="BS241" s="70"/>
      <c r="BT241" s="70"/>
      <c r="BU241" s="70"/>
      <c r="BV241" s="70"/>
      <c r="BW241" s="70"/>
      <c r="BX241" s="70"/>
      <c r="BY241" s="70"/>
      <c r="BZ241" s="70"/>
      <c r="CA241" s="70"/>
      <c r="CB241" s="70"/>
      <c r="CC241" s="70"/>
      <c r="CD241" s="70"/>
      <c r="CE241" s="70"/>
      <c r="CF241" s="70"/>
      <c r="CG241" s="70"/>
      <c r="CH241" s="70"/>
      <c r="CI241" s="70"/>
      <c r="CJ241" s="70"/>
      <c r="CK241" s="70"/>
      <c r="CL241" s="70"/>
      <c r="CM241" s="70"/>
      <c r="CN241" s="70"/>
      <c r="CO241" s="70"/>
      <c r="CP241" s="70"/>
      <c r="CQ241" s="70"/>
      <c r="CR241" s="70"/>
      <c r="CS241" s="70"/>
      <c r="CT241" s="70"/>
      <c r="CU241" s="70"/>
      <c r="CV241" s="70"/>
      <c r="CW241" s="70"/>
      <c r="CX241" s="70"/>
      <c r="CY241" s="70"/>
      <c r="CZ241" s="70"/>
      <c r="DA241" s="70"/>
      <c r="DB241" s="70"/>
      <c r="DC241" s="70"/>
    </row>
    <row r="242" spans="1:107" ht="15.75" x14ac:dyDescent="0.25">
      <c r="A242" s="7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c r="BI242" s="70"/>
      <c r="BJ242" s="70"/>
      <c r="BK242" s="70"/>
      <c r="BL242" s="70"/>
      <c r="BM242" s="70"/>
      <c r="BN242" s="70"/>
      <c r="BO242" s="70"/>
      <c r="BP242" s="70"/>
      <c r="BQ242" s="70"/>
      <c r="BR242" s="70"/>
      <c r="BS242" s="70"/>
      <c r="BT242" s="70"/>
      <c r="BU242" s="70"/>
      <c r="BV242" s="70"/>
      <c r="BW242" s="70"/>
      <c r="BX242" s="70"/>
      <c r="BY242" s="70"/>
      <c r="BZ242" s="70"/>
      <c r="CA242" s="70"/>
      <c r="CB242" s="70"/>
      <c r="CC242" s="70"/>
      <c r="CD242" s="70"/>
      <c r="CE242" s="70"/>
      <c r="CF242" s="70"/>
      <c r="CG242" s="70"/>
      <c r="CH242" s="70"/>
      <c r="CI242" s="70"/>
      <c r="CJ242" s="70"/>
      <c r="CK242" s="70"/>
      <c r="CL242" s="70"/>
      <c r="CM242" s="70"/>
      <c r="CN242" s="70"/>
      <c r="CO242" s="70"/>
      <c r="CP242" s="70"/>
      <c r="CQ242" s="70"/>
      <c r="CR242" s="70"/>
      <c r="CS242" s="70"/>
      <c r="CT242" s="70"/>
      <c r="CU242" s="70"/>
      <c r="CV242" s="70"/>
      <c r="CW242" s="70"/>
      <c r="CX242" s="70"/>
      <c r="CY242" s="70"/>
      <c r="CZ242" s="70"/>
      <c r="DA242" s="70"/>
      <c r="DB242" s="70"/>
      <c r="DC242" s="70"/>
    </row>
    <row r="243" spans="1:107" ht="15.75" x14ac:dyDescent="0.25">
      <c r="A243" s="7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c r="BI243" s="70"/>
      <c r="BJ243" s="70"/>
      <c r="BK243" s="70"/>
      <c r="BL243" s="70"/>
      <c r="BM243" s="70"/>
      <c r="BN243" s="70"/>
      <c r="BO243" s="70"/>
      <c r="BP243" s="70"/>
      <c r="BQ243" s="70"/>
      <c r="BR243" s="70"/>
      <c r="BS243" s="70"/>
      <c r="BT243" s="70"/>
      <c r="BU243" s="70"/>
      <c r="BV243" s="70"/>
      <c r="BW243" s="70"/>
      <c r="BX243" s="70"/>
      <c r="BY243" s="70"/>
      <c r="BZ243" s="70"/>
      <c r="CA243" s="70"/>
      <c r="CB243" s="70"/>
      <c r="CC243" s="70"/>
      <c r="CD243" s="70"/>
      <c r="CE243" s="70"/>
      <c r="CF243" s="70"/>
      <c r="CG243" s="70"/>
      <c r="CH243" s="70"/>
      <c r="CI243" s="70"/>
      <c r="CJ243" s="70"/>
      <c r="CK243" s="70"/>
      <c r="CL243" s="70"/>
      <c r="CM243" s="70"/>
      <c r="CN243" s="70"/>
      <c r="CO243" s="70"/>
      <c r="CP243" s="70"/>
      <c r="CQ243" s="70"/>
      <c r="CR243" s="70"/>
      <c r="CS243" s="70"/>
      <c r="CT243" s="70"/>
      <c r="CU243" s="70"/>
      <c r="CV243" s="70"/>
      <c r="CW243" s="70"/>
      <c r="CX243" s="70"/>
      <c r="CY243" s="70"/>
      <c r="CZ243" s="70"/>
      <c r="DA243" s="70"/>
      <c r="DB243" s="70"/>
      <c r="DC243" s="70"/>
    </row>
    <row r="244" spans="1:107" ht="15.75" x14ac:dyDescent="0.25">
      <c r="A244" s="7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c r="BI244" s="70"/>
      <c r="BJ244" s="70"/>
      <c r="BK244" s="70"/>
      <c r="BL244" s="70"/>
      <c r="BM244" s="70"/>
      <c r="BN244" s="70"/>
      <c r="BO244" s="70"/>
      <c r="BP244" s="70"/>
      <c r="BQ244" s="70"/>
      <c r="BR244" s="70"/>
      <c r="BS244" s="70"/>
      <c r="BT244" s="70"/>
      <c r="BU244" s="70"/>
      <c r="BV244" s="70"/>
      <c r="BW244" s="70"/>
      <c r="BX244" s="70"/>
      <c r="BY244" s="70"/>
      <c r="BZ244" s="70"/>
      <c r="CA244" s="70"/>
      <c r="CB244" s="70"/>
      <c r="CC244" s="70"/>
      <c r="CD244" s="70"/>
      <c r="CE244" s="70"/>
      <c r="CF244" s="70"/>
      <c r="CG244" s="70"/>
      <c r="CH244" s="70"/>
      <c r="CI244" s="70"/>
      <c r="CJ244" s="70"/>
      <c r="CK244" s="70"/>
      <c r="CL244" s="70"/>
      <c r="CM244" s="70"/>
      <c r="CN244" s="70"/>
      <c r="CO244" s="70"/>
      <c r="CP244" s="70"/>
      <c r="CQ244" s="70"/>
      <c r="CR244" s="70"/>
      <c r="CS244" s="70"/>
      <c r="CT244" s="70"/>
      <c r="CU244" s="70"/>
      <c r="CV244" s="70"/>
      <c r="CW244" s="70"/>
      <c r="CX244" s="70"/>
      <c r="CY244" s="70"/>
      <c r="CZ244" s="70"/>
      <c r="DA244" s="70"/>
      <c r="DB244" s="70"/>
      <c r="DC244" s="70"/>
    </row>
    <row r="245" spans="1:107" ht="15.75" x14ac:dyDescent="0.25">
      <c r="A245" s="7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c r="AG245" s="70"/>
      <c r="AH245" s="70"/>
      <c r="AI245" s="70"/>
      <c r="AJ245" s="70"/>
      <c r="AK245" s="70"/>
      <c r="AL245" s="70"/>
      <c r="AM245" s="70"/>
      <c r="AN245" s="70"/>
      <c r="AO245" s="70"/>
      <c r="AP245" s="70"/>
      <c r="AQ245" s="70"/>
      <c r="AR245" s="70"/>
      <c r="AS245" s="70"/>
      <c r="AT245" s="70"/>
      <c r="AU245" s="70"/>
      <c r="AV245" s="70"/>
      <c r="AW245" s="70"/>
      <c r="AX245" s="70"/>
      <c r="AY245" s="70"/>
      <c r="AZ245" s="70"/>
      <c r="BA245" s="70"/>
      <c r="BB245" s="70"/>
      <c r="BC245" s="70"/>
      <c r="BD245" s="70"/>
      <c r="BE245" s="70"/>
      <c r="BF245" s="70"/>
      <c r="BG245" s="70"/>
      <c r="BH245" s="70"/>
      <c r="BI245" s="70"/>
      <c r="BJ245" s="70"/>
      <c r="BK245" s="70"/>
      <c r="BL245" s="70"/>
      <c r="BM245" s="70"/>
      <c r="BN245" s="70"/>
      <c r="BO245" s="70"/>
      <c r="BP245" s="70"/>
      <c r="BQ245" s="70"/>
      <c r="BR245" s="70"/>
      <c r="BS245" s="70"/>
      <c r="BT245" s="70"/>
      <c r="BU245" s="70"/>
      <c r="BV245" s="70"/>
      <c r="BW245" s="70"/>
      <c r="BX245" s="70"/>
      <c r="BY245" s="70"/>
      <c r="BZ245" s="70"/>
      <c r="CA245" s="70"/>
      <c r="CB245" s="70"/>
      <c r="CC245" s="70"/>
      <c r="CD245" s="70"/>
      <c r="CE245" s="70"/>
      <c r="CF245" s="70"/>
      <c r="CG245" s="70"/>
      <c r="CH245" s="70"/>
      <c r="CI245" s="70"/>
      <c r="CJ245" s="70"/>
      <c r="CK245" s="70"/>
      <c r="CL245" s="70"/>
      <c r="CM245" s="70"/>
      <c r="CN245" s="70"/>
      <c r="CO245" s="70"/>
      <c r="CP245" s="70"/>
      <c r="CQ245" s="70"/>
      <c r="CR245" s="70"/>
      <c r="CS245" s="70"/>
      <c r="CT245" s="70"/>
      <c r="CU245" s="70"/>
      <c r="CV245" s="70"/>
      <c r="CW245" s="70"/>
      <c r="CX245" s="70"/>
      <c r="CY245" s="70"/>
      <c r="CZ245" s="70"/>
      <c r="DA245" s="70"/>
      <c r="DB245" s="70"/>
      <c r="DC245" s="70"/>
    </row>
    <row r="246" spans="1:107" ht="15.75" x14ac:dyDescent="0.25">
      <c r="A246" s="7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c r="AK246" s="70"/>
      <c r="AL246" s="70"/>
      <c r="AM246" s="70"/>
      <c r="AN246" s="70"/>
      <c r="AO246" s="70"/>
      <c r="AP246" s="70"/>
      <c r="AQ246" s="70"/>
      <c r="AR246" s="70"/>
      <c r="AS246" s="70"/>
      <c r="AT246" s="70"/>
      <c r="AU246" s="70"/>
      <c r="AV246" s="70"/>
      <c r="AW246" s="70"/>
      <c r="AX246" s="70"/>
      <c r="AY246" s="70"/>
      <c r="AZ246" s="70"/>
      <c r="BA246" s="70"/>
      <c r="BB246" s="70"/>
      <c r="BC246" s="70"/>
      <c r="BD246" s="70"/>
      <c r="BE246" s="70"/>
      <c r="BF246" s="70"/>
      <c r="BG246" s="70"/>
      <c r="BH246" s="70"/>
      <c r="BI246" s="70"/>
      <c r="BJ246" s="70"/>
      <c r="BK246" s="70"/>
      <c r="BL246" s="70"/>
      <c r="BM246" s="70"/>
      <c r="BN246" s="70"/>
      <c r="BO246" s="70"/>
      <c r="BP246" s="70"/>
      <c r="BQ246" s="70"/>
      <c r="BR246" s="70"/>
      <c r="BS246" s="70"/>
      <c r="BT246" s="70"/>
      <c r="BU246" s="70"/>
      <c r="BV246" s="70"/>
      <c r="BW246" s="70"/>
      <c r="BX246" s="70"/>
      <c r="BY246" s="70"/>
      <c r="BZ246" s="70"/>
      <c r="CA246" s="70"/>
      <c r="CB246" s="70"/>
      <c r="CC246" s="70"/>
      <c r="CD246" s="70"/>
      <c r="CE246" s="70"/>
      <c r="CF246" s="70"/>
      <c r="CG246" s="70"/>
      <c r="CH246" s="70"/>
      <c r="CI246" s="70"/>
      <c r="CJ246" s="70"/>
      <c r="CK246" s="70"/>
      <c r="CL246" s="70"/>
      <c r="CM246" s="70"/>
      <c r="CN246" s="70"/>
      <c r="CO246" s="70"/>
      <c r="CP246" s="70"/>
      <c r="CQ246" s="70"/>
      <c r="CR246" s="70"/>
      <c r="CS246" s="70"/>
      <c r="CT246" s="70"/>
      <c r="CU246" s="70"/>
      <c r="CV246" s="70"/>
      <c r="CW246" s="70"/>
      <c r="CX246" s="70"/>
      <c r="CY246" s="70"/>
      <c r="CZ246" s="70"/>
      <c r="DA246" s="70"/>
      <c r="DB246" s="70"/>
      <c r="DC246" s="70"/>
    </row>
    <row r="247" spans="1:107" ht="15.75" x14ac:dyDescent="0.25">
      <c r="A247" s="7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c r="AG247" s="70"/>
      <c r="AH247" s="70"/>
      <c r="AI247" s="70"/>
      <c r="AJ247" s="70"/>
      <c r="AK247" s="70"/>
      <c r="AL247" s="70"/>
      <c r="AM247" s="70"/>
      <c r="AN247" s="70"/>
      <c r="AO247" s="70"/>
      <c r="AP247" s="70"/>
      <c r="AQ247" s="70"/>
      <c r="AR247" s="70"/>
      <c r="AS247" s="70"/>
      <c r="AT247" s="70"/>
      <c r="AU247" s="70"/>
      <c r="AV247" s="70"/>
      <c r="AW247" s="70"/>
      <c r="AX247" s="70"/>
      <c r="AY247" s="70"/>
      <c r="AZ247" s="70"/>
      <c r="BA247" s="70"/>
      <c r="BB247" s="70"/>
      <c r="BC247" s="70"/>
      <c r="BD247" s="70"/>
      <c r="BE247" s="70"/>
      <c r="BF247" s="70"/>
      <c r="BG247" s="70"/>
      <c r="BH247" s="70"/>
      <c r="BI247" s="70"/>
      <c r="BJ247" s="70"/>
      <c r="BK247" s="70"/>
      <c r="BL247" s="70"/>
      <c r="BM247" s="70"/>
      <c r="BN247" s="70"/>
      <c r="BO247" s="70"/>
      <c r="BP247" s="70"/>
      <c r="BQ247" s="70"/>
      <c r="BR247" s="70"/>
      <c r="BS247" s="70"/>
      <c r="BT247" s="70"/>
      <c r="BU247" s="70"/>
      <c r="BV247" s="70"/>
      <c r="BW247" s="70"/>
      <c r="BX247" s="70"/>
      <c r="BY247" s="70"/>
      <c r="BZ247" s="70"/>
      <c r="CA247" s="70"/>
      <c r="CB247" s="70"/>
      <c r="CC247" s="70"/>
      <c r="CD247" s="70"/>
      <c r="CE247" s="70"/>
      <c r="CF247" s="70"/>
      <c r="CG247" s="70"/>
      <c r="CH247" s="70"/>
      <c r="CI247" s="70"/>
      <c r="CJ247" s="70"/>
      <c r="CK247" s="70"/>
      <c r="CL247" s="70"/>
      <c r="CM247" s="70"/>
      <c r="CN247" s="70"/>
      <c r="CO247" s="70"/>
      <c r="CP247" s="70"/>
      <c r="CQ247" s="70"/>
      <c r="CR247" s="70"/>
      <c r="CS247" s="70"/>
      <c r="CT247" s="70"/>
      <c r="CU247" s="70"/>
      <c r="CV247" s="70"/>
      <c r="CW247" s="70"/>
      <c r="CX247" s="70"/>
      <c r="CY247" s="70"/>
      <c r="CZ247" s="70"/>
      <c r="DA247" s="70"/>
      <c r="DB247" s="70"/>
      <c r="DC247" s="70"/>
    </row>
    <row r="248" spans="1:107" ht="15.75" x14ac:dyDescent="0.25">
      <c r="A248" s="7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c r="AG248" s="70"/>
      <c r="AH248" s="70"/>
      <c r="AI248" s="70"/>
      <c r="AJ248" s="70"/>
      <c r="AK248" s="70"/>
      <c r="AL248" s="70"/>
      <c r="AM248" s="70"/>
      <c r="AN248" s="70"/>
      <c r="AO248" s="70"/>
      <c r="AP248" s="70"/>
      <c r="AQ248" s="70"/>
      <c r="AR248" s="70"/>
      <c r="AS248" s="70"/>
      <c r="AT248" s="70"/>
      <c r="AU248" s="70"/>
      <c r="AV248" s="70"/>
      <c r="AW248" s="70"/>
      <c r="AX248" s="70"/>
      <c r="AY248" s="70"/>
      <c r="AZ248" s="70"/>
      <c r="BA248" s="70"/>
      <c r="BB248" s="70"/>
      <c r="BC248" s="70"/>
      <c r="BD248" s="70"/>
      <c r="BE248" s="70"/>
      <c r="BF248" s="70"/>
      <c r="BG248" s="70"/>
      <c r="BH248" s="70"/>
      <c r="BI248" s="70"/>
      <c r="BJ248" s="70"/>
      <c r="BK248" s="70"/>
      <c r="BL248" s="70"/>
      <c r="BM248" s="70"/>
      <c r="BN248" s="70"/>
      <c r="BO248" s="70"/>
      <c r="BP248" s="70"/>
      <c r="BQ248" s="70"/>
      <c r="BR248" s="70"/>
      <c r="BS248" s="70"/>
      <c r="BT248" s="70"/>
      <c r="BU248" s="70"/>
      <c r="BV248" s="70"/>
      <c r="BW248" s="70"/>
      <c r="BX248" s="70"/>
      <c r="BY248" s="70"/>
      <c r="BZ248" s="70"/>
      <c r="CA248" s="70"/>
      <c r="CB248" s="70"/>
      <c r="CC248" s="70"/>
      <c r="CD248" s="70"/>
      <c r="CE248" s="70"/>
      <c r="CF248" s="70"/>
      <c r="CG248" s="70"/>
      <c r="CH248" s="70"/>
      <c r="CI248" s="70"/>
      <c r="CJ248" s="70"/>
      <c r="CK248" s="70"/>
      <c r="CL248" s="70"/>
      <c r="CM248" s="70"/>
      <c r="CN248" s="70"/>
      <c r="CO248" s="70"/>
      <c r="CP248" s="70"/>
      <c r="CQ248" s="70"/>
      <c r="CR248" s="70"/>
      <c r="CS248" s="70"/>
      <c r="CT248" s="70"/>
      <c r="CU248" s="70"/>
      <c r="CV248" s="70"/>
      <c r="CW248" s="70"/>
      <c r="CX248" s="70"/>
      <c r="CY248" s="70"/>
      <c r="CZ248" s="70"/>
      <c r="DA248" s="70"/>
      <c r="DB248" s="70"/>
      <c r="DC248" s="70"/>
    </row>
    <row r="249" spans="1:107" ht="15.75" x14ac:dyDescent="0.25">
      <c r="A249" s="7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c r="AG249" s="70"/>
      <c r="AH249" s="70"/>
      <c r="AI249" s="70"/>
      <c r="AJ249" s="70"/>
      <c r="AK249" s="70"/>
      <c r="AL249" s="70"/>
      <c r="AM249" s="70"/>
      <c r="AN249" s="70"/>
      <c r="AO249" s="70"/>
      <c r="AP249" s="70"/>
      <c r="AQ249" s="70"/>
      <c r="AR249" s="70"/>
      <c r="AS249" s="70"/>
      <c r="AT249" s="70"/>
      <c r="AU249" s="70"/>
      <c r="AV249" s="70"/>
      <c r="AW249" s="70"/>
      <c r="AX249" s="70"/>
      <c r="AY249" s="70"/>
      <c r="AZ249" s="70"/>
      <c r="BA249" s="70"/>
      <c r="BB249" s="70"/>
      <c r="BC249" s="70"/>
      <c r="BD249" s="70"/>
      <c r="BE249" s="70"/>
      <c r="BF249" s="70"/>
      <c r="BG249" s="70"/>
      <c r="BH249" s="70"/>
      <c r="BI249" s="70"/>
      <c r="BJ249" s="70"/>
      <c r="BK249" s="70"/>
      <c r="BL249" s="70"/>
      <c r="BM249" s="70"/>
      <c r="BN249" s="70"/>
      <c r="BO249" s="70"/>
      <c r="BP249" s="70"/>
      <c r="BQ249" s="70"/>
      <c r="BR249" s="70"/>
      <c r="BS249" s="70"/>
      <c r="BT249" s="70"/>
      <c r="BU249" s="70"/>
      <c r="BV249" s="70"/>
      <c r="BW249" s="70"/>
      <c r="BX249" s="70"/>
      <c r="BY249" s="70"/>
      <c r="BZ249" s="70"/>
      <c r="CA249" s="70"/>
      <c r="CB249" s="70"/>
      <c r="CC249" s="70"/>
      <c r="CD249" s="70"/>
      <c r="CE249" s="70"/>
      <c r="CF249" s="70"/>
      <c r="CG249" s="70"/>
      <c r="CH249" s="70"/>
      <c r="CI249" s="70"/>
      <c r="CJ249" s="70"/>
      <c r="CK249" s="70"/>
      <c r="CL249" s="70"/>
      <c r="CM249" s="70"/>
      <c r="CN249" s="70"/>
      <c r="CO249" s="70"/>
      <c r="CP249" s="70"/>
      <c r="CQ249" s="70"/>
      <c r="CR249" s="70"/>
      <c r="CS249" s="70"/>
      <c r="CT249" s="70"/>
      <c r="CU249" s="70"/>
      <c r="CV249" s="70"/>
      <c r="CW249" s="70"/>
      <c r="CX249" s="70"/>
      <c r="CY249" s="70"/>
      <c r="CZ249" s="70"/>
      <c r="DA249" s="70"/>
      <c r="DB249" s="70"/>
      <c r="DC249" s="70"/>
    </row>
    <row r="250" spans="1:107" ht="15.75" x14ac:dyDescent="0.25">
      <c r="A250" s="7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c r="AG250" s="70"/>
      <c r="AH250" s="70"/>
      <c r="AI250" s="70"/>
      <c r="AJ250" s="70"/>
      <c r="AK250" s="70"/>
      <c r="AL250" s="70"/>
      <c r="AM250" s="70"/>
      <c r="AN250" s="70"/>
      <c r="AO250" s="70"/>
      <c r="AP250" s="70"/>
      <c r="AQ250" s="70"/>
      <c r="AR250" s="70"/>
      <c r="AS250" s="70"/>
      <c r="AT250" s="70"/>
      <c r="AU250" s="70"/>
      <c r="AV250" s="70"/>
      <c r="AW250" s="70"/>
      <c r="AX250" s="70"/>
      <c r="AY250" s="70"/>
      <c r="AZ250" s="70"/>
      <c r="BA250" s="70"/>
      <c r="BB250" s="70"/>
      <c r="BC250" s="70"/>
      <c r="BD250" s="70"/>
      <c r="BE250" s="70"/>
      <c r="BF250" s="70"/>
      <c r="BG250" s="70"/>
      <c r="BH250" s="70"/>
      <c r="BI250" s="70"/>
      <c r="BJ250" s="70"/>
      <c r="BK250" s="70"/>
      <c r="BL250" s="70"/>
      <c r="BM250" s="70"/>
      <c r="BN250" s="70"/>
      <c r="BO250" s="70"/>
      <c r="BP250" s="70"/>
      <c r="BQ250" s="70"/>
      <c r="BR250" s="70"/>
      <c r="BS250" s="70"/>
      <c r="BT250" s="70"/>
      <c r="BU250" s="70"/>
      <c r="BV250" s="70"/>
      <c r="BW250" s="70"/>
      <c r="BX250" s="70"/>
      <c r="BY250" s="70"/>
      <c r="BZ250" s="70"/>
      <c r="CA250" s="70"/>
      <c r="CB250" s="70"/>
      <c r="CC250" s="70"/>
      <c r="CD250" s="70"/>
      <c r="CE250" s="70"/>
      <c r="CF250" s="70"/>
      <c r="CG250" s="70"/>
      <c r="CH250" s="70"/>
      <c r="CI250" s="70"/>
      <c r="CJ250" s="70"/>
      <c r="CK250" s="70"/>
      <c r="CL250" s="70"/>
      <c r="CM250" s="70"/>
      <c r="CN250" s="70"/>
      <c r="CO250" s="70"/>
      <c r="CP250" s="70"/>
      <c r="CQ250" s="70"/>
      <c r="CR250" s="70"/>
      <c r="CS250" s="70"/>
      <c r="CT250" s="70"/>
      <c r="CU250" s="70"/>
      <c r="CV250" s="70"/>
      <c r="CW250" s="70"/>
      <c r="CX250" s="70"/>
      <c r="CY250" s="70"/>
      <c r="CZ250" s="70"/>
      <c r="DA250" s="70"/>
      <c r="DB250" s="70"/>
      <c r="DC250" s="70"/>
    </row>
    <row r="251" spans="1:107" ht="15.75" x14ac:dyDescent="0.25">
      <c r="A251" s="7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c r="AG251" s="70"/>
      <c r="AH251" s="70"/>
      <c r="AI251" s="70"/>
      <c r="AJ251" s="70"/>
      <c r="AK251" s="70"/>
      <c r="AL251" s="70"/>
      <c r="AM251" s="70"/>
      <c r="AN251" s="70"/>
      <c r="AO251" s="70"/>
      <c r="AP251" s="70"/>
      <c r="AQ251" s="70"/>
      <c r="AR251" s="70"/>
      <c r="AS251" s="70"/>
      <c r="AT251" s="70"/>
      <c r="AU251" s="70"/>
      <c r="AV251" s="70"/>
      <c r="AW251" s="70"/>
      <c r="AX251" s="70"/>
      <c r="AY251" s="70"/>
      <c r="AZ251" s="70"/>
      <c r="BA251" s="70"/>
      <c r="BB251" s="70"/>
      <c r="BC251" s="70"/>
      <c r="BD251" s="70"/>
      <c r="BE251" s="70"/>
      <c r="BF251" s="70"/>
      <c r="BG251" s="70"/>
      <c r="BH251" s="70"/>
      <c r="BI251" s="70"/>
      <c r="BJ251" s="70"/>
      <c r="BK251" s="70"/>
      <c r="BL251" s="70"/>
      <c r="BM251" s="70"/>
      <c r="BN251" s="70"/>
      <c r="BO251" s="70"/>
      <c r="BP251" s="70"/>
      <c r="BQ251" s="70"/>
      <c r="BR251" s="70"/>
      <c r="BS251" s="70"/>
      <c r="BT251" s="70"/>
      <c r="BU251" s="70"/>
      <c r="BV251" s="70"/>
      <c r="BW251" s="70"/>
      <c r="BX251" s="70"/>
      <c r="BY251" s="70"/>
      <c r="BZ251" s="70"/>
      <c r="CA251" s="70"/>
      <c r="CB251" s="70"/>
      <c r="CC251" s="70"/>
      <c r="CD251" s="70"/>
      <c r="CE251" s="70"/>
      <c r="CF251" s="70"/>
      <c r="CG251" s="70"/>
      <c r="CH251" s="70"/>
      <c r="CI251" s="70"/>
      <c r="CJ251" s="70"/>
      <c r="CK251" s="70"/>
      <c r="CL251" s="70"/>
      <c r="CM251" s="70"/>
      <c r="CN251" s="70"/>
      <c r="CO251" s="70"/>
      <c r="CP251" s="70"/>
      <c r="CQ251" s="70"/>
      <c r="CR251" s="70"/>
      <c r="CS251" s="70"/>
      <c r="CT251" s="70"/>
      <c r="CU251" s="70"/>
      <c r="CV251" s="70"/>
      <c r="CW251" s="70"/>
      <c r="CX251" s="70"/>
      <c r="CY251" s="70"/>
      <c r="CZ251" s="70"/>
      <c r="DA251" s="70"/>
      <c r="DB251" s="70"/>
      <c r="DC251" s="70"/>
    </row>
    <row r="252" spans="1:107" ht="15.75" x14ac:dyDescent="0.25">
      <c r="A252" s="7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c r="AG252" s="70"/>
      <c r="AH252" s="70"/>
      <c r="AI252" s="70"/>
      <c r="AJ252" s="70"/>
      <c r="AK252" s="70"/>
      <c r="AL252" s="70"/>
      <c r="AM252" s="70"/>
      <c r="AN252" s="70"/>
      <c r="AO252" s="70"/>
      <c r="AP252" s="70"/>
      <c r="AQ252" s="70"/>
      <c r="AR252" s="70"/>
      <c r="AS252" s="70"/>
      <c r="AT252" s="70"/>
      <c r="AU252" s="70"/>
      <c r="AV252" s="70"/>
      <c r="AW252" s="70"/>
      <c r="AX252" s="70"/>
      <c r="AY252" s="70"/>
      <c r="AZ252" s="70"/>
      <c r="BA252" s="70"/>
      <c r="BB252" s="70"/>
      <c r="BC252" s="70"/>
      <c r="BD252" s="70"/>
      <c r="BE252" s="70"/>
      <c r="BF252" s="70"/>
      <c r="BG252" s="70"/>
      <c r="BH252" s="70"/>
      <c r="BI252" s="70"/>
      <c r="BJ252" s="70"/>
      <c r="BK252" s="70"/>
      <c r="BL252" s="70"/>
      <c r="BM252" s="70"/>
      <c r="BN252" s="70"/>
      <c r="BO252" s="70"/>
      <c r="BP252" s="70"/>
      <c r="BQ252" s="70"/>
      <c r="BR252" s="70"/>
      <c r="BS252" s="70"/>
      <c r="BT252" s="70"/>
      <c r="BU252" s="70"/>
      <c r="BV252" s="70"/>
      <c r="BW252" s="70"/>
      <c r="BX252" s="70"/>
      <c r="BY252" s="70"/>
      <c r="BZ252" s="70"/>
      <c r="CA252" s="70"/>
      <c r="CB252" s="70"/>
      <c r="CC252" s="70"/>
      <c r="CD252" s="70"/>
      <c r="CE252" s="70"/>
      <c r="CF252" s="70"/>
      <c r="CG252" s="70"/>
      <c r="CH252" s="70"/>
      <c r="CI252" s="70"/>
      <c r="CJ252" s="70"/>
      <c r="CK252" s="70"/>
      <c r="CL252" s="70"/>
      <c r="CM252" s="70"/>
      <c r="CN252" s="70"/>
      <c r="CO252" s="70"/>
      <c r="CP252" s="70"/>
      <c r="CQ252" s="70"/>
      <c r="CR252" s="70"/>
      <c r="CS252" s="70"/>
      <c r="CT252" s="70"/>
      <c r="CU252" s="70"/>
      <c r="CV252" s="70"/>
      <c r="CW252" s="70"/>
      <c r="CX252" s="70"/>
      <c r="CY252" s="70"/>
      <c r="CZ252" s="70"/>
      <c r="DA252" s="70"/>
      <c r="DB252" s="70"/>
      <c r="DC252" s="70"/>
    </row>
    <row r="253" spans="1:107" ht="15.75" x14ac:dyDescent="0.25">
      <c r="A253" s="7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c r="AG253" s="70"/>
      <c r="AH253" s="70"/>
      <c r="AI253" s="70"/>
      <c r="AJ253" s="70"/>
      <c r="AK253" s="70"/>
      <c r="AL253" s="70"/>
      <c r="AM253" s="70"/>
      <c r="AN253" s="70"/>
      <c r="AO253" s="70"/>
      <c r="AP253" s="70"/>
      <c r="AQ253" s="70"/>
      <c r="AR253" s="70"/>
      <c r="AS253" s="70"/>
      <c r="AT253" s="70"/>
      <c r="AU253" s="70"/>
      <c r="AV253" s="70"/>
      <c r="AW253" s="70"/>
      <c r="AX253" s="70"/>
      <c r="AY253" s="70"/>
      <c r="AZ253" s="70"/>
      <c r="BA253" s="70"/>
      <c r="BB253" s="70"/>
      <c r="BC253" s="70"/>
      <c r="BD253" s="70"/>
      <c r="BE253" s="70"/>
      <c r="BF253" s="70"/>
      <c r="BG253" s="70"/>
      <c r="BH253" s="70"/>
      <c r="BI253" s="70"/>
      <c r="BJ253" s="70"/>
      <c r="BK253" s="70"/>
      <c r="BL253" s="70"/>
      <c r="BM253" s="70"/>
      <c r="BN253" s="70"/>
      <c r="BO253" s="70"/>
      <c r="BP253" s="70"/>
      <c r="BQ253" s="70"/>
      <c r="BR253" s="70"/>
      <c r="BS253" s="70"/>
      <c r="BT253" s="70"/>
      <c r="BU253" s="70"/>
      <c r="BV253" s="70"/>
      <c r="BW253" s="70"/>
      <c r="BX253" s="70"/>
      <c r="BY253" s="70"/>
      <c r="BZ253" s="70"/>
      <c r="CA253" s="70"/>
      <c r="CB253" s="70"/>
      <c r="CC253" s="70"/>
      <c r="CD253" s="70"/>
      <c r="CE253" s="70"/>
      <c r="CF253" s="70"/>
      <c r="CG253" s="70"/>
      <c r="CH253" s="70"/>
      <c r="CI253" s="70"/>
      <c r="CJ253" s="70"/>
      <c r="CK253" s="70"/>
      <c r="CL253" s="70"/>
      <c r="CM253" s="70"/>
      <c r="CN253" s="70"/>
      <c r="CO253" s="70"/>
      <c r="CP253" s="70"/>
      <c r="CQ253" s="70"/>
      <c r="CR253" s="70"/>
      <c r="CS253" s="70"/>
      <c r="CT253" s="70"/>
      <c r="CU253" s="70"/>
      <c r="CV253" s="70"/>
      <c r="CW253" s="70"/>
      <c r="CX253" s="70"/>
      <c r="CY253" s="70"/>
      <c r="CZ253" s="70"/>
      <c r="DA253" s="70"/>
      <c r="DB253" s="70"/>
      <c r="DC253" s="70"/>
    </row>
    <row r="254" spans="1:107" ht="15.75" x14ac:dyDescent="0.25">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c r="AG254" s="70"/>
      <c r="AH254" s="70"/>
      <c r="AI254" s="70"/>
      <c r="AJ254" s="70"/>
      <c r="AK254" s="70"/>
      <c r="AL254" s="70"/>
      <c r="AM254" s="70"/>
      <c r="AN254" s="70"/>
      <c r="AO254" s="70"/>
      <c r="AP254" s="70"/>
      <c r="AQ254" s="70"/>
      <c r="AR254" s="70"/>
      <c r="AS254" s="70"/>
      <c r="AT254" s="70"/>
      <c r="AU254" s="70"/>
      <c r="AV254" s="70"/>
      <c r="AW254" s="70"/>
      <c r="AX254" s="70"/>
      <c r="AY254" s="70"/>
      <c r="AZ254" s="70"/>
      <c r="BA254" s="70"/>
      <c r="BB254" s="70"/>
      <c r="BC254" s="70"/>
      <c r="BD254" s="70"/>
      <c r="BE254" s="70"/>
      <c r="BF254" s="70"/>
      <c r="BG254" s="70"/>
      <c r="BH254" s="70"/>
      <c r="BI254" s="70"/>
      <c r="BJ254" s="70"/>
      <c r="BK254" s="70"/>
      <c r="BL254" s="70"/>
      <c r="BM254" s="70"/>
      <c r="BN254" s="70"/>
      <c r="BO254" s="70"/>
      <c r="BP254" s="70"/>
      <c r="BQ254" s="70"/>
      <c r="BR254" s="70"/>
      <c r="BS254" s="70"/>
      <c r="BT254" s="70"/>
      <c r="BU254" s="70"/>
      <c r="BV254" s="70"/>
      <c r="BW254" s="70"/>
      <c r="BX254" s="70"/>
      <c r="BY254" s="70"/>
      <c r="BZ254" s="70"/>
      <c r="CA254" s="70"/>
      <c r="CB254" s="70"/>
      <c r="CC254" s="70"/>
      <c r="CD254" s="70"/>
      <c r="CE254" s="70"/>
      <c r="CF254" s="70"/>
      <c r="CG254" s="70"/>
      <c r="CH254" s="70"/>
      <c r="CI254" s="70"/>
      <c r="CJ254" s="70"/>
      <c r="CK254" s="70"/>
      <c r="CL254" s="70"/>
      <c r="CM254" s="70"/>
      <c r="CN254" s="70"/>
      <c r="CO254" s="70"/>
      <c r="CP254" s="70"/>
      <c r="CQ254" s="70"/>
      <c r="CR254" s="70"/>
      <c r="CS254" s="70"/>
      <c r="CT254" s="70"/>
      <c r="CU254" s="70"/>
      <c r="CV254" s="70"/>
      <c r="CW254" s="70"/>
      <c r="CX254" s="70"/>
      <c r="CY254" s="70"/>
      <c r="CZ254" s="70"/>
      <c r="DA254" s="70"/>
      <c r="DB254" s="70"/>
      <c r="DC254" s="70"/>
    </row>
    <row r="255" spans="1:107" ht="15.75" x14ac:dyDescent="0.25">
      <c r="A255" s="7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c r="AG255" s="70"/>
      <c r="AH255" s="70"/>
      <c r="AI255" s="70"/>
      <c r="AJ255" s="70"/>
      <c r="AK255" s="70"/>
      <c r="AL255" s="70"/>
      <c r="AM255" s="70"/>
      <c r="AN255" s="70"/>
      <c r="AO255" s="70"/>
      <c r="AP255" s="70"/>
      <c r="AQ255" s="70"/>
      <c r="AR255" s="70"/>
      <c r="AS255" s="70"/>
      <c r="AT255" s="70"/>
      <c r="AU255" s="70"/>
      <c r="AV255" s="70"/>
      <c r="AW255" s="70"/>
      <c r="AX255" s="70"/>
      <c r="AY255" s="70"/>
      <c r="AZ255" s="70"/>
      <c r="BA255" s="70"/>
      <c r="BB255" s="70"/>
      <c r="BC255" s="70"/>
      <c r="BD255" s="70"/>
      <c r="BE255" s="70"/>
      <c r="BF255" s="70"/>
      <c r="BG255" s="70"/>
      <c r="BH255" s="70"/>
      <c r="BI255" s="70"/>
      <c r="BJ255" s="70"/>
      <c r="BK255" s="70"/>
      <c r="BL255" s="70"/>
      <c r="BM255" s="70"/>
      <c r="BN255" s="70"/>
      <c r="BO255" s="70"/>
      <c r="BP255" s="70"/>
      <c r="BQ255" s="70"/>
      <c r="BR255" s="70"/>
      <c r="BS255" s="70"/>
      <c r="BT255" s="70"/>
      <c r="BU255" s="70"/>
      <c r="BV255" s="70"/>
      <c r="BW255" s="70"/>
      <c r="BX255" s="70"/>
      <c r="BY255" s="70"/>
      <c r="BZ255" s="70"/>
      <c r="CA255" s="70"/>
      <c r="CB255" s="70"/>
      <c r="CC255" s="70"/>
      <c r="CD255" s="70"/>
      <c r="CE255" s="70"/>
      <c r="CF255" s="70"/>
      <c r="CG255" s="70"/>
      <c r="CH255" s="70"/>
      <c r="CI255" s="70"/>
      <c r="CJ255" s="70"/>
      <c r="CK255" s="70"/>
      <c r="CL255" s="70"/>
      <c r="CM255" s="70"/>
      <c r="CN255" s="70"/>
      <c r="CO255" s="70"/>
      <c r="CP255" s="70"/>
      <c r="CQ255" s="70"/>
      <c r="CR255" s="70"/>
      <c r="CS255" s="70"/>
      <c r="CT255" s="70"/>
      <c r="CU255" s="70"/>
      <c r="CV255" s="70"/>
      <c r="CW255" s="70"/>
      <c r="CX255" s="70"/>
      <c r="CY255" s="70"/>
      <c r="CZ255" s="70"/>
      <c r="DA255" s="70"/>
      <c r="DB255" s="70"/>
      <c r="DC255" s="70"/>
    </row>
    <row r="256" spans="1:107" ht="15.75" x14ac:dyDescent="0.25">
      <c r="A256" s="7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c r="AG256" s="70"/>
      <c r="AH256" s="70"/>
      <c r="AI256" s="70"/>
      <c r="AJ256" s="70"/>
      <c r="AK256" s="70"/>
      <c r="AL256" s="70"/>
      <c r="AM256" s="70"/>
      <c r="AN256" s="70"/>
      <c r="AO256" s="70"/>
      <c r="AP256" s="70"/>
      <c r="AQ256" s="70"/>
      <c r="AR256" s="70"/>
      <c r="AS256" s="70"/>
      <c r="AT256" s="70"/>
      <c r="AU256" s="70"/>
      <c r="AV256" s="70"/>
      <c r="AW256" s="70"/>
      <c r="AX256" s="70"/>
      <c r="AY256" s="70"/>
      <c r="AZ256" s="70"/>
      <c r="BA256" s="70"/>
      <c r="BB256" s="70"/>
      <c r="BC256" s="70"/>
      <c r="BD256" s="70"/>
      <c r="BE256" s="70"/>
      <c r="BF256" s="70"/>
      <c r="BG256" s="70"/>
      <c r="BH256" s="70"/>
      <c r="BI256" s="70"/>
      <c r="BJ256" s="70"/>
      <c r="BK256" s="70"/>
      <c r="BL256" s="70"/>
      <c r="BM256" s="70"/>
      <c r="BN256" s="70"/>
      <c r="BO256" s="70"/>
      <c r="BP256" s="70"/>
      <c r="BQ256" s="70"/>
      <c r="BR256" s="70"/>
      <c r="BS256" s="70"/>
      <c r="BT256" s="70"/>
      <c r="BU256" s="70"/>
      <c r="BV256" s="70"/>
      <c r="BW256" s="70"/>
      <c r="BX256" s="70"/>
      <c r="BY256" s="70"/>
      <c r="BZ256" s="70"/>
      <c r="CA256" s="70"/>
      <c r="CB256" s="70"/>
      <c r="CC256" s="70"/>
      <c r="CD256" s="70"/>
      <c r="CE256" s="70"/>
      <c r="CF256" s="70"/>
      <c r="CG256" s="70"/>
      <c r="CH256" s="70"/>
      <c r="CI256" s="70"/>
      <c r="CJ256" s="70"/>
      <c r="CK256" s="70"/>
      <c r="CL256" s="70"/>
      <c r="CM256" s="70"/>
      <c r="CN256" s="70"/>
      <c r="CO256" s="70"/>
      <c r="CP256" s="70"/>
      <c r="CQ256" s="70"/>
      <c r="CR256" s="70"/>
      <c r="CS256" s="70"/>
      <c r="CT256" s="70"/>
      <c r="CU256" s="70"/>
      <c r="CV256" s="70"/>
      <c r="CW256" s="70"/>
      <c r="CX256" s="70"/>
      <c r="CY256" s="70"/>
      <c r="CZ256" s="70"/>
      <c r="DA256" s="70"/>
      <c r="DB256" s="70"/>
      <c r="DC256" s="70"/>
    </row>
    <row r="257" spans="1:107" ht="15.75" x14ac:dyDescent="0.25">
      <c r="A257" s="7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c r="AG257" s="70"/>
      <c r="AH257" s="70"/>
      <c r="AI257" s="70"/>
      <c r="AJ257" s="70"/>
      <c r="AK257" s="70"/>
      <c r="AL257" s="70"/>
      <c r="AM257" s="70"/>
      <c r="AN257" s="70"/>
      <c r="AO257" s="70"/>
      <c r="AP257" s="70"/>
      <c r="AQ257" s="70"/>
      <c r="AR257" s="70"/>
      <c r="AS257" s="70"/>
      <c r="AT257" s="70"/>
      <c r="AU257" s="70"/>
      <c r="AV257" s="70"/>
      <c r="AW257" s="70"/>
      <c r="AX257" s="70"/>
      <c r="AY257" s="70"/>
      <c r="AZ257" s="70"/>
      <c r="BA257" s="70"/>
      <c r="BB257" s="70"/>
      <c r="BC257" s="70"/>
      <c r="BD257" s="70"/>
      <c r="BE257" s="70"/>
      <c r="BF257" s="70"/>
      <c r="BG257" s="70"/>
      <c r="BH257" s="70"/>
      <c r="BI257" s="70"/>
      <c r="BJ257" s="70"/>
      <c r="BK257" s="70"/>
      <c r="BL257" s="70"/>
      <c r="BM257" s="70"/>
      <c r="BN257" s="70"/>
      <c r="BO257" s="70"/>
      <c r="BP257" s="70"/>
      <c r="BQ257" s="70"/>
      <c r="BR257" s="70"/>
      <c r="BS257" s="70"/>
      <c r="BT257" s="70"/>
      <c r="BU257" s="70"/>
      <c r="BV257" s="70"/>
      <c r="BW257" s="70"/>
      <c r="BX257" s="70"/>
      <c r="BY257" s="70"/>
      <c r="BZ257" s="70"/>
      <c r="CA257" s="70"/>
      <c r="CB257" s="70"/>
      <c r="CC257" s="70"/>
      <c r="CD257" s="70"/>
      <c r="CE257" s="70"/>
      <c r="CF257" s="70"/>
      <c r="CG257" s="70"/>
      <c r="CH257" s="70"/>
      <c r="CI257" s="70"/>
      <c r="CJ257" s="70"/>
      <c r="CK257" s="70"/>
      <c r="CL257" s="70"/>
      <c r="CM257" s="70"/>
      <c r="CN257" s="70"/>
      <c r="CO257" s="70"/>
      <c r="CP257" s="70"/>
      <c r="CQ257" s="70"/>
      <c r="CR257" s="70"/>
      <c r="CS257" s="70"/>
      <c r="CT257" s="70"/>
      <c r="CU257" s="70"/>
      <c r="CV257" s="70"/>
      <c r="CW257" s="70"/>
      <c r="CX257" s="70"/>
      <c r="CY257" s="70"/>
      <c r="CZ257" s="70"/>
      <c r="DA257" s="70"/>
      <c r="DB257" s="70"/>
      <c r="DC257" s="70"/>
    </row>
    <row r="258" spans="1:107" ht="15.75" x14ac:dyDescent="0.25">
      <c r="A258" s="7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c r="AG258" s="70"/>
      <c r="AH258" s="70"/>
      <c r="AI258" s="70"/>
      <c r="AJ258" s="70"/>
      <c r="AK258" s="70"/>
      <c r="AL258" s="70"/>
      <c r="AM258" s="70"/>
      <c r="AN258" s="70"/>
      <c r="AO258" s="70"/>
      <c r="AP258" s="70"/>
      <c r="AQ258" s="70"/>
      <c r="AR258" s="70"/>
      <c r="AS258" s="70"/>
      <c r="AT258" s="70"/>
      <c r="AU258" s="70"/>
      <c r="AV258" s="70"/>
      <c r="AW258" s="70"/>
      <c r="AX258" s="70"/>
      <c r="AY258" s="70"/>
      <c r="AZ258" s="70"/>
      <c r="BA258" s="70"/>
      <c r="BB258" s="70"/>
      <c r="BC258" s="70"/>
      <c r="BD258" s="70"/>
      <c r="BE258" s="70"/>
      <c r="BF258" s="70"/>
      <c r="BG258" s="70"/>
      <c r="BH258" s="70"/>
      <c r="BI258" s="70"/>
      <c r="BJ258" s="70"/>
      <c r="BK258" s="70"/>
      <c r="BL258" s="70"/>
      <c r="BM258" s="70"/>
      <c r="BN258" s="70"/>
      <c r="BO258" s="70"/>
      <c r="BP258" s="70"/>
      <c r="BQ258" s="70"/>
      <c r="BR258" s="70"/>
      <c r="BS258" s="70"/>
      <c r="BT258" s="70"/>
      <c r="BU258" s="70"/>
      <c r="BV258" s="70"/>
      <c r="BW258" s="70"/>
      <c r="BX258" s="70"/>
      <c r="BY258" s="70"/>
      <c r="BZ258" s="70"/>
      <c r="CA258" s="70"/>
      <c r="CB258" s="70"/>
      <c r="CC258" s="70"/>
      <c r="CD258" s="70"/>
      <c r="CE258" s="70"/>
      <c r="CF258" s="70"/>
      <c r="CG258" s="70"/>
      <c r="CH258" s="70"/>
      <c r="CI258" s="70"/>
      <c r="CJ258" s="70"/>
      <c r="CK258" s="70"/>
      <c r="CL258" s="70"/>
      <c r="CM258" s="70"/>
      <c r="CN258" s="70"/>
      <c r="CO258" s="70"/>
      <c r="CP258" s="70"/>
      <c r="CQ258" s="70"/>
      <c r="CR258" s="70"/>
      <c r="CS258" s="70"/>
      <c r="CT258" s="70"/>
      <c r="CU258" s="70"/>
      <c r="CV258" s="70"/>
      <c r="CW258" s="70"/>
      <c r="CX258" s="70"/>
      <c r="CY258" s="70"/>
      <c r="CZ258" s="70"/>
      <c r="DA258" s="70"/>
      <c r="DB258" s="70"/>
      <c r="DC258" s="70"/>
    </row>
    <row r="259" spans="1:107" ht="15.75" x14ac:dyDescent="0.25">
      <c r="A259" s="7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c r="AG259" s="70"/>
      <c r="AH259" s="70"/>
      <c r="AI259" s="70"/>
      <c r="AJ259" s="70"/>
      <c r="AK259" s="70"/>
      <c r="AL259" s="70"/>
      <c r="AM259" s="70"/>
      <c r="AN259" s="70"/>
      <c r="AO259" s="70"/>
      <c r="AP259" s="70"/>
      <c r="AQ259" s="70"/>
      <c r="AR259" s="70"/>
      <c r="AS259" s="70"/>
      <c r="AT259" s="70"/>
      <c r="AU259" s="70"/>
      <c r="AV259" s="70"/>
      <c r="AW259" s="70"/>
      <c r="AX259" s="70"/>
      <c r="AY259" s="70"/>
      <c r="AZ259" s="70"/>
      <c r="BA259" s="70"/>
      <c r="BB259" s="70"/>
      <c r="BC259" s="70"/>
      <c r="BD259" s="70"/>
      <c r="BE259" s="70"/>
      <c r="BF259" s="70"/>
      <c r="BG259" s="70"/>
      <c r="BH259" s="70"/>
      <c r="BI259" s="70"/>
      <c r="BJ259" s="70"/>
      <c r="BK259" s="70"/>
      <c r="BL259" s="70"/>
      <c r="BM259" s="70"/>
      <c r="BN259" s="70"/>
      <c r="BO259" s="70"/>
      <c r="BP259" s="70"/>
      <c r="BQ259" s="70"/>
      <c r="BR259" s="70"/>
      <c r="BS259" s="70"/>
      <c r="BT259" s="70"/>
      <c r="BU259" s="70"/>
      <c r="BV259" s="70"/>
      <c r="BW259" s="70"/>
      <c r="BX259" s="70"/>
      <c r="BY259" s="70"/>
      <c r="BZ259" s="70"/>
      <c r="CA259" s="70"/>
      <c r="CB259" s="70"/>
      <c r="CC259" s="70"/>
      <c r="CD259" s="70"/>
      <c r="CE259" s="70"/>
      <c r="CF259" s="70"/>
      <c r="CG259" s="70"/>
      <c r="CH259" s="70"/>
      <c r="CI259" s="70"/>
      <c r="CJ259" s="70"/>
      <c r="CK259" s="70"/>
      <c r="CL259" s="70"/>
      <c r="CM259" s="70"/>
      <c r="CN259" s="70"/>
      <c r="CO259" s="70"/>
      <c r="CP259" s="70"/>
      <c r="CQ259" s="70"/>
      <c r="CR259" s="70"/>
      <c r="CS259" s="70"/>
      <c r="CT259" s="70"/>
      <c r="CU259" s="70"/>
      <c r="CV259" s="70"/>
      <c r="CW259" s="70"/>
      <c r="CX259" s="70"/>
      <c r="CY259" s="70"/>
      <c r="CZ259" s="70"/>
      <c r="DA259" s="70"/>
      <c r="DB259" s="70"/>
      <c r="DC259" s="70"/>
    </row>
    <row r="260" spans="1:107" ht="15.75" x14ac:dyDescent="0.25">
      <c r="A260" s="7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c r="AG260" s="70"/>
      <c r="AH260" s="70"/>
      <c r="AI260" s="70"/>
      <c r="AJ260" s="70"/>
      <c r="AK260" s="70"/>
      <c r="AL260" s="70"/>
      <c r="AM260" s="70"/>
      <c r="AN260" s="70"/>
      <c r="AO260" s="70"/>
      <c r="AP260" s="70"/>
      <c r="AQ260" s="70"/>
      <c r="AR260" s="70"/>
      <c r="AS260" s="70"/>
      <c r="AT260" s="70"/>
      <c r="AU260" s="70"/>
      <c r="AV260" s="70"/>
      <c r="AW260" s="70"/>
      <c r="AX260" s="70"/>
      <c r="AY260" s="70"/>
      <c r="AZ260" s="70"/>
      <c r="BA260" s="70"/>
      <c r="BB260" s="70"/>
      <c r="BC260" s="70"/>
      <c r="BD260" s="70"/>
      <c r="BE260" s="70"/>
      <c r="BF260" s="70"/>
      <c r="BG260" s="70"/>
      <c r="BH260" s="70"/>
      <c r="BI260" s="70"/>
      <c r="BJ260" s="70"/>
      <c r="BK260" s="70"/>
      <c r="BL260" s="70"/>
      <c r="BM260" s="70"/>
      <c r="BN260" s="70"/>
      <c r="BO260" s="70"/>
      <c r="BP260" s="70"/>
      <c r="BQ260" s="70"/>
      <c r="BR260" s="70"/>
      <c r="BS260" s="70"/>
      <c r="BT260" s="70"/>
      <c r="BU260" s="70"/>
      <c r="BV260" s="70"/>
      <c r="BW260" s="70"/>
      <c r="BX260" s="70"/>
      <c r="BY260" s="70"/>
      <c r="BZ260" s="70"/>
      <c r="CA260" s="70"/>
      <c r="CB260" s="70"/>
      <c r="CC260" s="70"/>
      <c r="CD260" s="70"/>
      <c r="CE260" s="70"/>
      <c r="CF260" s="70"/>
      <c r="CG260" s="70"/>
      <c r="CH260" s="70"/>
      <c r="CI260" s="70"/>
      <c r="CJ260" s="70"/>
      <c r="CK260" s="70"/>
      <c r="CL260" s="70"/>
      <c r="CM260" s="70"/>
      <c r="CN260" s="70"/>
      <c r="CO260" s="70"/>
      <c r="CP260" s="70"/>
      <c r="CQ260" s="70"/>
      <c r="CR260" s="70"/>
      <c r="CS260" s="70"/>
      <c r="CT260" s="70"/>
      <c r="CU260" s="70"/>
      <c r="CV260" s="70"/>
      <c r="CW260" s="70"/>
      <c r="CX260" s="70"/>
      <c r="CY260" s="70"/>
      <c r="CZ260" s="70"/>
      <c r="DA260" s="70"/>
      <c r="DB260" s="70"/>
      <c r="DC260" s="70"/>
    </row>
    <row r="261" spans="1:107" ht="15.75" x14ac:dyDescent="0.25">
      <c r="A261" s="7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c r="AG261" s="70"/>
      <c r="AH261" s="70"/>
      <c r="AI261" s="70"/>
      <c r="AJ261" s="70"/>
      <c r="AK261" s="70"/>
      <c r="AL261" s="70"/>
      <c r="AM261" s="70"/>
      <c r="AN261" s="70"/>
      <c r="AO261" s="70"/>
      <c r="AP261" s="70"/>
      <c r="AQ261" s="70"/>
      <c r="AR261" s="70"/>
      <c r="AS261" s="70"/>
      <c r="AT261" s="70"/>
      <c r="AU261" s="70"/>
      <c r="AV261" s="70"/>
      <c r="AW261" s="70"/>
      <c r="AX261" s="70"/>
      <c r="AY261" s="70"/>
      <c r="AZ261" s="70"/>
      <c r="BA261" s="70"/>
      <c r="BB261" s="70"/>
      <c r="BC261" s="70"/>
      <c r="BD261" s="70"/>
      <c r="BE261" s="70"/>
      <c r="BF261" s="70"/>
      <c r="BG261" s="70"/>
      <c r="BH261" s="70"/>
      <c r="BI261" s="70"/>
      <c r="BJ261" s="70"/>
      <c r="BK261" s="70"/>
      <c r="BL261" s="70"/>
      <c r="BM261" s="70"/>
      <c r="BN261" s="70"/>
      <c r="BO261" s="70"/>
      <c r="BP261" s="70"/>
      <c r="BQ261" s="70"/>
      <c r="BR261" s="70"/>
      <c r="BS261" s="70"/>
      <c r="BT261" s="70"/>
      <c r="BU261" s="70"/>
      <c r="BV261" s="70"/>
      <c r="BW261" s="70"/>
      <c r="BX261" s="70"/>
      <c r="BY261" s="70"/>
      <c r="BZ261" s="70"/>
      <c r="CA261" s="70"/>
      <c r="CB261" s="70"/>
      <c r="CC261" s="70"/>
      <c r="CD261" s="70"/>
      <c r="CE261" s="70"/>
      <c r="CF261" s="70"/>
      <c r="CG261" s="70"/>
      <c r="CH261" s="70"/>
      <c r="CI261" s="70"/>
      <c r="CJ261" s="70"/>
      <c r="CK261" s="70"/>
      <c r="CL261" s="70"/>
      <c r="CM261" s="70"/>
      <c r="CN261" s="70"/>
      <c r="CO261" s="70"/>
      <c r="CP261" s="70"/>
      <c r="CQ261" s="70"/>
      <c r="CR261" s="70"/>
      <c r="CS261" s="70"/>
      <c r="CT261" s="70"/>
      <c r="CU261" s="70"/>
      <c r="CV261" s="70"/>
      <c r="CW261" s="70"/>
      <c r="CX261" s="70"/>
      <c r="CY261" s="70"/>
      <c r="CZ261" s="70"/>
      <c r="DA261" s="70"/>
      <c r="DB261" s="70"/>
      <c r="DC261" s="70"/>
    </row>
    <row r="262" spans="1:107" ht="15.75" x14ac:dyDescent="0.25">
      <c r="A262" s="7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c r="AG262" s="70"/>
      <c r="AH262" s="70"/>
      <c r="AI262" s="70"/>
      <c r="AJ262" s="70"/>
      <c r="AK262" s="70"/>
      <c r="AL262" s="70"/>
      <c r="AM262" s="70"/>
      <c r="AN262" s="70"/>
      <c r="AO262" s="70"/>
      <c r="AP262" s="70"/>
      <c r="AQ262" s="70"/>
      <c r="AR262" s="70"/>
      <c r="AS262" s="70"/>
      <c r="AT262" s="70"/>
      <c r="AU262" s="70"/>
      <c r="AV262" s="70"/>
      <c r="AW262" s="70"/>
      <c r="AX262" s="70"/>
      <c r="AY262" s="70"/>
      <c r="AZ262" s="70"/>
      <c r="BA262" s="70"/>
      <c r="BB262" s="70"/>
      <c r="BC262" s="70"/>
      <c r="BD262" s="70"/>
      <c r="BE262" s="70"/>
      <c r="BF262" s="70"/>
      <c r="BG262" s="70"/>
      <c r="BH262" s="70"/>
      <c r="BI262" s="70"/>
      <c r="BJ262" s="70"/>
      <c r="BK262" s="70"/>
      <c r="BL262" s="70"/>
      <c r="BM262" s="70"/>
      <c r="BN262" s="70"/>
      <c r="BO262" s="70"/>
      <c r="BP262" s="70"/>
      <c r="BQ262" s="70"/>
      <c r="BR262" s="70"/>
      <c r="BS262" s="70"/>
      <c r="BT262" s="70"/>
      <c r="BU262" s="70"/>
      <c r="BV262" s="70"/>
      <c r="BW262" s="70"/>
      <c r="BX262" s="70"/>
      <c r="BY262" s="70"/>
      <c r="BZ262" s="70"/>
      <c r="CA262" s="70"/>
      <c r="CB262" s="70"/>
      <c r="CC262" s="70"/>
      <c r="CD262" s="70"/>
      <c r="CE262" s="70"/>
      <c r="CF262" s="70"/>
      <c r="CG262" s="70"/>
      <c r="CH262" s="70"/>
      <c r="CI262" s="70"/>
      <c r="CJ262" s="70"/>
      <c r="CK262" s="70"/>
      <c r="CL262" s="70"/>
      <c r="CM262" s="70"/>
      <c r="CN262" s="70"/>
      <c r="CO262" s="70"/>
      <c r="CP262" s="70"/>
      <c r="CQ262" s="70"/>
      <c r="CR262" s="70"/>
      <c r="CS262" s="70"/>
      <c r="CT262" s="70"/>
      <c r="CU262" s="70"/>
      <c r="CV262" s="70"/>
      <c r="CW262" s="70"/>
      <c r="CX262" s="70"/>
      <c r="CY262" s="70"/>
      <c r="CZ262" s="70"/>
      <c r="DA262" s="70"/>
      <c r="DB262" s="70"/>
      <c r="DC262" s="70"/>
    </row>
    <row r="263" spans="1:107" ht="15.75" x14ac:dyDescent="0.25">
      <c r="A263" s="7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0"/>
      <c r="AK263" s="70"/>
      <c r="AL263" s="70"/>
      <c r="AM263" s="70"/>
      <c r="AN263" s="70"/>
      <c r="AO263" s="70"/>
      <c r="AP263" s="70"/>
      <c r="AQ263" s="70"/>
      <c r="AR263" s="70"/>
      <c r="AS263" s="70"/>
      <c r="AT263" s="70"/>
      <c r="AU263" s="70"/>
      <c r="AV263" s="70"/>
      <c r="AW263" s="70"/>
      <c r="AX263" s="70"/>
      <c r="AY263" s="70"/>
      <c r="AZ263" s="70"/>
      <c r="BA263" s="70"/>
      <c r="BB263" s="70"/>
      <c r="BC263" s="70"/>
      <c r="BD263" s="70"/>
      <c r="BE263" s="70"/>
      <c r="BF263" s="70"/>
      <c r="BG263" s="70"/>
      <c r="BH263" s="70"/>
      <c r="BI263" s="70"/>
      <c r="BJ263" s="70"/>
      <c r="BK263" s="70"/>
      <c r="BL263" s="70"/>
      <c r="BM263" s="70"/>
      <c r="BN263" s="70"/>
      <c r="BO263" s="70"/>
      <c r="BP263" s="70"/>
      <c r="BQ263" s="70"/>
      <c r="BR263" s="70"/>
      <c r="BS263" s="70"/>
      <c r="BT263" s="70"/>
      <c r="BU263" s="70"/>
      <c r="BV263" s="70"/>
      <c r="BW263" s="70"/>
      <c r="BX263" s="70"/>
      <c r="BY263" s="70"/>
      <c r="BZ263" s="70"/>
      <c r="CA263" s="70"/>
      <c r="CB263" s="70"/>
      <c r="CC263" s="70"/>
      <c r="CD263" s="70"/>
      <c r="CE263" s="70"/>
      <c r="CF263" s="70"/>
      <c r="CG263" s="70"/>
      <c r="CH263" s="70"/>
      <c r="CI263" s="70"/>
      <c r="CJ263" s="70"/>
      <c r="CK263" s="70"/>
      <c r="CL263" s="70"/>
      <c r="CM263" s="70"/>
      <c r="CN263" s="70"/>
      <c r="CO263" s="70"/>
      <c r="CP263" s="70"/>
      <c r="CQ263" s="70"/>
      <c r="CR263" s="70"/>
      <c r="CS263" s="70"/>
      <c r="CT263" s="70"/>
      <c r="CU263" s="70"/>
      <c r="CV263" s="70"/>
      <c r="CW263" s="70"/>
      <c r="CX263" s="70"/>
      <c r="CY263" s="70"/>
      <c r="CZ263" s="70"/>
      <c r="DA263" s="70"/>
      <c r="DB263" s="70"/>
      <c r="DC263" s="70"/>
    </row>
    <row r="264" spans="1:107" ht="15.75" x14ac:dyDescent="0.25">
      <c r="A264" s="7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c r="AG264" s="70"/>
      <c r="AH264" s="70"/>
      <c r="AI264" s="70"/>
      <c r="AJ264" s="70"/>
      <c r="AK264" s="70"/>
      <c r="AL264" s="70"/>
      <c r="AM264" s="70"/>
      <c r="AN264" s="70"/>
      <c r="AO264" s="70"/>
      <c r="AP264" s="70"/>
      <c r="AQ264" s="70"/>
      <c r="AR264" s="70"/>
      <c r="AS264" s="70"/>
      <c r="AT264" s="70"/>
      <c r="AU264" s="70"/>
      <c r="AV264" s="70"/>
      <c r="AW264" s="70"/>
      <c r="AX264" s="70"/>
      <c r="AY264" s="70"/>
      <c r="AZ264" s="70"/>
      <c r="BA264" s="70"/>
      <c r="BB264" s="70"/>
      <c r="BC264" s="70"/>
      <c r="BD264" s="70"/>
      <c r="BE264" s="70"/>
      <c r="BF264" s="70"/>
      <c r="BG264" s="70"/>
      <c r="BH264" s="70"/>
      <c r="BI264" s="70"/>
      <c r="BJ264" s="70"/>
      <c r="BK264" s="70"/>
      <c r="BL264" s="70"/>
      <c r="BM264" s="70"/>
      <c r="BN264" s="70"/>
      <c r="BO264" s="70"/>
      <c r="BP264" s="70"/>
      <c r="BQ264" s="70"/>
      <c r="BR264" s="70"/>
      <c r="BS264" s="70"/>
      <c r="BT264" s="70"/>
      <c r="BU264" s="70"/>
      <c r="BV264" s="70"/>
      <c r="BW264" s="70"/>
      <c r="BX264" s="70"/>
      <c r="BY264" s="70"/>
      <c r="BZ264" s="70"/>
      <c r="CA264" s="70"/>
      <c r="CB264" s="70"/>
      <c r="CC264" s="70"/>
      <c r="CD264" s="70"/>
      <c r="CE264" s="70"/>
      <c r="CF264" s="70"/>
      <c r="CG264" s="70"/>
      <c r="CH264" s="70"/>
      <c r="CI264" s="70"/>
      <c r="CJ264" s="70"/>
      <c r="CK264" s="70"/>
      <c r="CL264" s="70"/>
      <c r="CM264" s="70"/>
      <c r="CN264" s="70"/>
      <c r="CO264" s="70"/>
      <c r="CP264" s="70"/>
      <c r="CQ264" s="70"/>
      <c r="CR264" s="70"/>
      <c r="CS264" s="70"/>
      <c r="CT264" s="70"/>
      <c r="CU264" s="70"/>
      <c r="CV264" s="70"/>
      <c r="CW264" s="70"/>
      <c r="CX264" s="70"/>
      <c r="CY264" s="70"/>
      <c r="CZ264" s="70"/>
      <c r="DA264" s="70"/>
      <c r="DB264" s="70"/>
      <c r="DC264" s="70"/>
    </row>
    <row r="265" spans="1:107" ht="15.75" x14ac:dyDescent="0.25">
      <c r="A265" s="7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c r="AG265" s="70"/>
      <c r="AH265" s="70"/>
      <c r="AI265" s="70"/>
      <c r="AJ265" s="70"/>
      <c r="AK265" s="70"/>
      <c r="AL265" s="70"/>
      <c r="AM265" s="70"/>
      <c r="AN265" s="70"/>
      <c r="AO265" s="70"/>
      <c r="AP265" s="70"/>
      <c r="AQ265" s="70"/>
      <c r="AR265" s="70"/>
      <c r="AS265" s="70"/>
      <c r="AT265" s="70"/>
      <c r="AU265" s="70"/>
      <c r="AV265" s="70"/>
      <c r="AW265" s="70"/>
      <c r="AX265" s="70"/>
      <c r="AY265" s="70"/>
      <c r="AZ265" s="70"/>
      <c r="BA265" s="70"/>
      <c r="BB265" s="70"/>
      <c r="BC265" s="70"/>
      <c r="BD265" s="70"/>
      <c r="BE265" s="70"/>
      <c r="BF265" s="70"/>
      <c r="BG265" s="70"/>
      <c r="BH265" s="70"/>
      <c r="BI265" s="70"/>
      <c r="BJ265" s="70"/>
      <c r="BK265" s="70"/>
      <c r="BL265" s="70"/>
      <c r="BM265" s="70"/>
      <c r="BN265" s="70"/>
      <c r="BO265" s="70"/>
      <c r="BP265" s="70"/>
      <c r="BQ265" s="70"/>
      <c r="BR265" s="70"/>
      <c r="BS265" s="70"/>
      <c r="BT265" s="70"/>
      <c r="BU265" s="70"/>
      <c r="BV265" s="70"/>
      <c r="BW265" s="70"/>
      <c r="BX265" s="70"/>
      <c r="BY265" s="70"/>
      <c r="BZ265" s="70"/>
      <c r="CA265" s="70"/>
      <c r="CB265" s="70"/>
      <c r="CC265" s="70"/>
      <c r="CD265" s="70"/>
      <c r="CE265" s="70"/>
      <c r="CF265" s="70"/>
      <c r="CG265" s="70"/>
      <c r="CH265" s="70"/>
      <c r="CI265" s="70"/>
      <c r="CJ265" s="70"/>
      <c r="CK265" s="70"/>
      <c r="CL265" s="70"/>
      <c r="CM265" s="70"/>
      <c r="CN265" s="70"/>
      <c r="CO265" s="70"/>
      <c r="CP265" s="70"/>
      <c r="CQ265" s="70"/>
      <c r="CR265" s="70"/>
      <c r="CS265" s="70"/>
      <c r="CT265" s="70"/>
      <c r="CU265" s="70"/>
      <c r="CV265" s="70"/>
      <c r="CW265" s="70"/>
      <c r="CX265" s="70"/>
      <c r="CY265" s="70"/>
      <c r="CZ265" s="70"/>
      <c r="DA265" s="70"/>
      <c r="DB265" s="70"/>
      <c r="DC265" s="70"/>
    </row>
    <row r="266" spans="1:107" ht="15.75" x14ac:dyDescent="0.25">
      <c r="A266" s="7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c r="AG266" s="70"/>
      <c r="AH266" s="70"/>
      <c r="AI266" s="70"/>
      <c r="AJ266" s="70"/>
      <c r="AK266" s="70"/>
      <c r="AL266" s="70"/>
      <c r="AM266" s="70"/>
      <c r="AN266" s="70"/>
      <c r="AO266" s="70"/>
      <c r="AP266" s="70"/>
      <c r="AQ266" s="70"/>
      <c r="AR266" s="70"/>
      <c r="AS266" s="70"/>
      <c r="AT266" s="70"/>
      <c r="AU266" s="70"/>
      <c r="AV266" s="70"/>
      <c r="AW266" s="70"/>
      <c r="AX266" s="70"/>
      <c r="AY266" s="70"/>
      <c r="AZ266" s="70"/>
      <c r="BA266" s="70"/>
      <c r="BB266" s="70"/>
      <c r="BC266" s="70"/>
      <c r="BD266" s="70"/>
      <c r="BE266" s="70"/>
      <c r="BF266" s="70"/>
      <c r="BG266" s="70"/>
      <c r="BH266" s="70"/>
      <c r="BI266" s="70"/>
      <c r="BJ266" s="70"/>
      <c r="BK266" s="70"/>
      <c r="BL266" s="70"/>
      <c r="BM266" s="70"/>
      <c r="BN266" s="70"/>
      <c r="BO266" s="70"/>
      <c r="BP266" s="70"/>
      <c r="BQ266" s="70"/>
      <c r="BR266" s="70"/>
      <c r="BS266" s="70"/>
      <c r="BT266" s="70"/>
      <c r="BU266" s="70"/>
      <c r="BV266" s="70"/>
      <c r="BW266" s="70"/>
      <c r="BX266" s="70"/>
      <c r="BY266" s="70"/>
      <c r="BZ266" s="70"/>
      <c r="CA266" s="70"/>
      <c r="CB266" s="70"/>
      <c r="CC266" s="70"/>
      <c r="CD266" s="70"/>
      <c r="CE266" s="70"/>
      <c r="CF266" s="70"/>
      <c r="CG266" s="70"/>
      <c r="CH266" s="70"/>
      <c r="CI266" s="70"/>
      <c r="CJ266" s="70"/>
      <c r="CK266" s="70"/>
      <c r="CL266" s="70"/>
      <c r="CM266" s="70"/>
      <c r="CN266" s="70"/>
      <c r="CO266" s="70"/>
      <c r="CP266" s="70"/>
      <c r="CQ266" s="70"/>
      <c r="CR266" s="70"/>
      <c r="CS266" s="70"/>
      <c r="CT266" s="70"/>
      <c r="CU266" s="70"/>
      <c r="CV266" s="70"/>
      <c r="CW266" s="70"/>
      <c r="CX266" s="70"/>
      <c r="CY266" s="70"/>
      <c r="CZ266" s="70"/>
      <c r="DA266" s="70"/>
      <c r="DB266" s="70"/>
      <c r="DC266" s="70"/>
    </row>
    <row r="267" spans="1:107" ht="15.75" x14ac:dyDescent="0.25">
      <c r="A267" s="7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c r="AG267" s="70"/>
      <c r="AH267" s="70"/>
      <c r="AI267" s="70"/>
      <c r="AJ267" s="70"/>
      <c r="AK267" s="70"/>
      <c r="AL267" s="70"/>
      <c r="AM267" s="70"/>
      <c r="AN267" s="70"/>
      <c r="AO267" s="70"/>
      <c r="AP267" s="70"/>
      <c r="AQ267" s="70"/>
      <c r="AR267" s="70"/>
      <c r="AS267" s="70"/>
      <c r="AT267" s="70"/>
      <c r="AU267" s="70"/>
      <c r="AV267" s="70"/>
      <c r="AW267" s="70"/>
      <c r="AX267" s="70"/>
      <c r="AY267" s="70"/>
      <c r="AZ267" s="70"/>
      <c r="BA267" s="70"/>
      <c r="BB267" s="70"/>
      <c r="BC267" s="70"/>
      <c r="BD267" s="70"/>
      <c r="BE267" s="70"/>
      <c r="BF267" s="70"/>
      <c r="BG267" s="70"/>
      <c r="BH267" s="70"/>
      <c r="BI267" s="70"/>
      <c r="BJ267" s="70"/>
      <c r="BK267" s="70"/>
      <c r="BL267" s="70"/>
      <c r="BM267" s="70"/>
      <c r="BN267" s="70"/>
      <c r="BO267" s="70"/>
      <c r="BP267" s="70"/>
      <c r="BQ267" s="70"/>
      <c r="BR267" s="70"/>
      <c r="BS267" s="70"/>
      <c r="BT267" s="70"/>
      <c r="BU267" s="70"/>
      <c r="BV267" s="70"/>
      <c r="BW267" s="70"/>
      <c r="BX267" s="70"/>
      <c r="BY267" s="70"/>
      <c r="BZ267" s="70"/>
      <c r="CA267" s="70"/>
      <c r="CB267" s="70"/>
      <c r="CC267" s="70"/>
      <c r="CD267" s="70"/>
      <c r="CE267" s="70"/>
      <c r="CF267" s="70"/>
      <c r="CG267" s="70"/>
      <c r="CH267" s="70"/>
      <c r="CI267" s="70"/>
      <c r="CJ267" s="70"/>
      <c r="CK267" s="70"/>
      <c r="CL267" s="70"/>
      <c r="CM267" s="70"/>
      <c r="CN267" s="70"/>
      <c r="CO267" s="70"/>
      <c r="CP267" s="70"/>
      <c r="CQ267" s="70"/>
      <c r="CR267" s="70"/>
      <c r="CS267" s="70"/>
      <c r="CT267" s="70"/>
      <c r="CU267" s="70"/>
      <c r="CV267" s="70"/>
      <c r="CW267" s="70"/>
      <c r="CX267" s="70"/>
      <c r="CY267" s="70"/>
      <c r="CZ267" s="70"/>
      <c r="DA267" s="70"/>
      <c r="DB267" s="70"/>
      <c r="DC267" s="70"/>
    </row>
    <row r="268" spans="1:107" ht="15.75" x14ac:dyDescent="0.25">
      <c r="A268" s="7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c r="AG268" s="70"/>
      <c r="AH268" s="70"/>
      <c r="AI268" s="70"/>
      <c r="AJ268" s="70"/>
      <c r="AK268" s="70"/>
      <c r="AL268" s="70"/>
      <c r="AM268" s="70"/>
      <c r="AN268" s="70"/>
      <c r="AO268" s="70"/>
      <c r="AP268" s="70"/>
      <c r="AQ268" s="70"/>
      <c r="AR268" s="70"/>
      <c r="AS268" s="70"/>
      <c r="AT268" s="70"/>
      <c r="AU268" s="70"/>
      <c r="AV268" s="70"/>
      <c r="AW268" s="70"/>
      <c r="AX268" s="70"/>
      <c r="AY268" s="70"/>
      <c r="AZ268" s="70"/>
      <c r="BA268" s="70"/>
      <c r="BB268" s="70"/>
      <c r="BC268" s="70"/>
      <c r="BD268" s="70"/>
      <c r="BE268" s="70"/>
      <c r="BF268" s="70"/>
      <c r="BG268" s="70"/>
      <c r="BH268" s="70"/>
      <c r="BI268" s="70"/>
      <c r="BJ268" s="70"/>
      <c r="BK268" s="70"/>
      <c r="BL268" s="70"/>
      <c r="BM268" s="70"/>
      <c r="BN268" s="70"/>
      <c r="BO268" s="70"/>
      <c r="BP268" s="70"/>
      <c r="BQ268" s="70"/>
      <c r="BR268" s="70"/>
      <c r="BS268" s="70"/>
      <c r="BT268" s="70"/>
      <c r="BU268" s="70"/>
      <c r="BV268" s="70"/>
      <c r="BW268" s="70"/>
      <c r="BX268" s="70"/>
      <c r="BY268" s="70"/>
      <c r="BZ268" s="70"/>
      <c r="CA268" s="70"/>
      <c r="CB268" s="70"/>
      <c r="CC268" s="70"/>
      <c r="CD268" s="70"/>
      <c r="CE268" s="70"/>
      <c r="CF268" s="70"/>
      <c r="CG268" s="70"/>
      <c r="CH268" s="70"/>
      <c r="CI268" s="70"/>
      <c r="CJ268" s="70"/>
      <c r="CK268" s="70"/>
      <c r="CL268" s="70"/>
      <c r="CM268" s="70"/>
      <c r="CN268" s="70"/>
      <c r="CO268" s="70"/>
      <c r="CP268" s="70"/>
      <c r="CQ268" s="70"/>
      <c r="CR268" s="70"/>
      <c r="CS268" s="70"/>
      <c r="CT268" s="70"/>
      <c r="CU268" s="70"/>
      <c r="CV268" s="70"/>
      <c r="CW268" s="70"/>
      <c r="CX268" s="70"/>
      <c r="CY268" s="70"/>
      <c r="CZ268" s="70"/>
      <c r="DA268" s="70"/>
      <c r="DB268" s="70"/>
      <c r="DC268" s="70"/>
    </row>
    <row r="269" spans="1:107" ht="15.75" x14ac:dyDescent="0.25">
      <c r="A269" s="7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c r="AG269" s="70"/>
      <c r="AH269" s="70"/>
      <c r="AI269" s="70"/>
      <c r="AJ269" s="70"/>
      <c r="AK269" s="70"/>
      <c r="AL269" s="70"/>
      <c r="AM269" s="70"/>
      <c r="AN269" s="70"/>
      <c r="AO269" s="70"/>
      <c r="AP269" s="70"/>
      <c r="AQ269" s="70"/>
      <c r="AR269" s="70"/>
      <c r="AS269" s="70"/>
      <c r="AT269" s="70"/>
      <c r="AU269" s="70"/>
      <c r="AV269" s="70"/>
      <c r="AW269" s="70"/>
      <c r="AX269" s="70"/>
      <c r="AY269" s="70"/>
      <c r="AZ269" s="70"/>
      <c r="BA269" s="70"/>
      <c r="BB269" s="70"/>
      <c r="BC269" s="70"/>
      <c r="BD269" s="70"/>
      <c r="BE269" s="70"/>
      <c r="BF269" s="70"/>
      <c r="BG269" s="70"/>
      <c r="BH269" s="70"/>
      <c r="BI269" s="70"/>
      <c r="BJ269" s="70"/>
      <c r="BK269" s="70"/>
      <c r="BL269" s="70"/>
      <c r="BM269" s="70"/>
      <c r="BN269" s="70"/>
      <c r="BO269" s="70"/>
      <c r="BP269" s="70"/>
      <c r="BQ269" s="70"/>
      <c r="BR269" s="70"/>
      <c r="BS269" s="70"/>
      <c r="BT269" s="70"/>
      <c r="BU269" s="70"/>
      <c r="BV269" s="70"/>
      <c r="BW269" s="70"/>
      <c r="BX269" s="70"/>
      <c r="BY269" s="70"/>
      <c r="BZ269" s="70"/>
      <c r="CA269" s="70"/>
      <c r="CB269" s="70"/>
      <c r="CC269" s="70"/>
      <c r="CD269" s="70"/>
      <c r="CE269" s="70"/>
      <c r="CF269" s="70"/>
      <c r="CG269" s="70"/>
      <c r="CH269" s="70"/>
      <c r="CI269" s="70"/>
      <c r="CJ269" s="70"/>
      <c r="CK269" s="70"/>
      <c r="CL269" s="70"/>
      <c r="CM269" s="70"/>
      <c r="CN269" s="70"/>
      <c r="CO269" s="70"/>
      <c r="CP269" s="70"/>
      <c r="CQ269" s="70"/>
      <c r="CR269" s="70"/>
      <c r="CS269" s="70"/>
      <c r="CT269" s="70"/>
      <c r="CU269" s="70"/>
      <c r="CV269" s="70"/>
      <c r="CW269" s="70"/>
      <c r="CX269" s="70"/>
      <c r="CY269" s="70"/>
      <c r="CZ269" s="70"/>
      <c r="DA269" s="70"/>
      <c r="DB269" s="70"/>
      <c r="DC269" s="70"/>
    </row>
    <row r="270" spans="1:107" ht="15.75" x14ac:dyDescent="0.25">
      <c r="A270" s="7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c r="AG270" s="70"/>
      <c r="AH270" s="70"/>
      <c r="AI270" s="70"/>
      <c r="AJ270" s="70"/>
      <c r="AK270" s="70"/>
      <c r="AL270" s="70"/>
      <c r="AM270" s="70"/>
      <c r="AN270" s="70"/>
      <c r="AO270" s="70"/>
      <c r="AP270" s="70"/>
      <c r="AQ270" s="70"/>
      <c r="AR270" s="70"/>
      <c r="AS270" s="70"/>
      <c r="AT270" s="70"/>
      <c r="AU270" s="70"/>
      <c r="AV270" s="70"/>
      <c r="AW270" s="70"/>
      <c r="AX270" s="70"/>
      <c r="AY270" s="70"/>
      <c r="AZ270" s="70"/>
      <c r="BA270" s="70"/>
      <c r="BB270" s="70"/>
      <c r="BC270" s="70"/>
      <c r="BD270" s="70"/>
      <c r="BE270" s="70"/>
      <c r="BF270" s="70"/>
      <c r="BG270" s="70"/>
      <c r="BH270" s="70"/>
      <c r="BI270" s="70"/>
      <c r="BJ270" s="70"/>
      <c r="BK270" s="70"/>
      <c r="BL270" s="70"/>
      <c r="BM270" s="70"/>
      <c r="BN270" s="70"/>
      <c r="BO270" s="70"/>
      <c r="BP270" s="70"/>
      <c r="BQ270" s="70"/>
      <c r="BR270" s="70"/>
      <c r="BS270" s="70"/>
      <c r="BT270" s="70"/>
      <c r="BU270" s="70"/>
      <c r="BV270" s="70"/>
      <c r="BW270" s="70"/>
      <c r="BX270" s="70"/>
      <c r="BY270" s="70"/>
      <c r="BZ270" s="70"/>
      <c r="CA270" s="70"/>
      <c r="CB270" s="70"/>
      <c r="CC270" s="70"/>
      <c r="CD270" s="70"/>
      <c r="CE270" s="70"/>
      <c r="CF270" s="70"/>
      <c r="CG270" s="70"/>
      <c r="CH270" s="70"/>
      <c r="CI270" s="70"/>
      <c r="CJ270" s="70"/>
      <c r="CK270" s="70"/>
      <c r="CL270" s="70"/>
      <c r="CM270" s="70"/>
      <c r="CN270" s="70"/>
      <c r="CO270" s="70"/>
      <c r="CP270" s="70"/>
      <c r="CQ270" s="70"/>
      <c r="CR270" s="70"/>
      <c r="CS270" s="70"/>
      <c r="CT270" s="70"/>
      <c r="CU270" s="70"/>
      <c r="CV270" s="70"/>
      <c r="CW270" s="70"/>
      <c r="CX270" s="70"/>
      <c r="CY270" s="70"/>
      <c r="CZ270" s="70"/>
      <c r="DA270" s="70"/>
      <c r="DB270" s="70"/>
      <c r="DC270" s="70"/>
    </row>
    <row r="271" spans="1:107" ht="15.75" x14ac:dyDescent="0.25">
      <c r="A271" s="7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c r="AG271" s="70"/>
      <c r="AH271" s="70"/>
      <c r="AI271" s="70"/>
      <c r="AJ271" s="70"/>
      <c r="AK271" s="70"/>
      <c r="AL271" s="70"/>
      <c r="AM271" s="70"/>
      <c r="AN271" s="70"/>
      <c r="AO271" s="70"/>
      <c r="AP271" s="70"/>
      <c r="AQ271" s="70"/>
      <c r="AR271" s="70"/>
      <c r="AS271" s="70"/>
      <c r="AT271" s="70"/>
      <c r="AU271" s="70"/>
      <c r="AV271" s="70"/>
      <c r="AW271" s="70"/>
      <c r="AX271" s="70"/>
      <c r="AY271" s="70"/>
      <c r="AZ271" s="70"/>
      <c r="BA271" s="70"/>
      <c r="BB271" s="70"/>
      <c r="BC271" s="70"/>
      <c r="BD271" s="70"/>
      <c r="BE271" s="70"/>
      <c r="BF271" s="70"/>
      <c r="BG271" s="70"/>
      <c r="BH271" s="70"/>
      <c r="BI271" s="70"/>
      <c r="BJ271" s="70"/>
      <c r="BK271" s="70"/>
      <c r="BL271" s="70"/>
      <c r="BM271" s="70"/>
      <c r="BN271" s="70"/>
      <c r="BO271" s="70"/>
      <c r="BP271" s="70"/>
      <c r="BQ271" s="70"/>
      <c r="BR271" s="70"/>
      <c r="BS271" s="70"/>
      <c r="BT271" s="70"/>
      <c r="BU271" s="70"/>
      <c r="BV271" s="70"/>
      <c r="BW271" s="70"/>
      <c r="BX271" s="70"/>
      <c r="BY271" s="70"/>
      <c r="BZ271" s="70"/>
      <c r="CA271" s="70"/>
      <c r="CB271" s="70"/>
      <c r="CC271" s="70"/>
      <c r="CD271" s="70"/>
      <c r="CE271" s="70"/>
      <c r="CF271" s="70"/>
      <c r="CG271" s="70"/>
      <c r="CH271" s="70"/>
      <c r="CI271" s="70"/>
      <c r="CJ271" s="70"/>
      <c r="CK271" s="70"/>
      <c r="CL271" s="70"/>
      <c r="CM271" s="70"/>
      <c r="CN271" s="70"/>
      <c r="CO271" s="70"/>
      <c r="CP271" s="70"/>
      <c r="CQ271" s="70"/>
      <c r="CR271" s="70"/>
      <c r="CS271" s="70"/>
      <c r="CT271" s="70"/>
      <c r="CU271" s="70"/>
      <c r="CV271" s="70"/>
      <c r="CW271" s="70"/>
      <c r="CX271" s="70"/>
      <c r="CY271" s="70"/>
      <c r="CZ271" s="70"/>
      <c r="DA271" s="70"/>
      <c r="DB271" s="70"/>
      <c r="DC271" s="70"/>
    </row>
    <row r="272" spans="1:107" ht="15.75" x14ac:dyDescent="0.25">
      <c r="A272" s="7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c r="AG272" s="70"/>
      <c r="AH272" s="70"/>
      <c r="AI272" s="70"/>
      <c r="AJ272" s="70"/>
      <c r="AK272" s="70"/>
      <c r="AL272" s="70"/>
      <c r="AM272" s="70"/>
      <c r="AN272" s="70"/>
      <c r="AO272" s="70"/>
      <c r="AP272" s="70"/>
      <c r="AQ272" s="70"/>
      <c r="AR272" s="70"/>
      <c r="AS272" s="70"/>
      <c r="AT272" s="70"/>
      <c r="AU272" s="70"/>
      <c r="AV272" s="70"/>
      <c r="AW272" s="70"/>
      <c r="AX272" s="70"/>
      <c r="AY272" s="70"/>
      <c r="AZ272" s="70"/>
      <c r="BA272" s="70"/>
      <c r="BB272" s="70"/>
      <c r="BC272" s="70"/>
      <c r="BD272" s="70"/>
      <c r="BE272" s="70"/>
      <c r="BF272" s="70"/>
      <c r="BG272" s="70"/>
      <c r="BH272" s="70"/>
      <c r="BI272" s="70"/>
      <c r="BJ272" s="70"/>
      <c r="BK272" s="70"/>
      <c r="BL272" s="70"/>
      <c r="BM272" s="70"/>
      <c r="BN272" s="70"/>
      <c r="BO272" s="70"/>
      <c r="BP272" s="70"/>
      <c r="BQ272" s="70"/>
      <c r="BR272" s="70"/>
      <c r="BS272" s="70"/>
      <c r="BT272" s="70"/>
      <c r="BU272" s="70"/>
      <c r="BV272" s="70"/>
      <c r="BW272" s="70"/>
      <c r="BX272" s="70"/>
      <c r="BY272" s="70"/>
      <c r="BZ272" s="70"/>
      <c r="CA272" s="70"/>
      <c r="CB272" s="70"/>
      <c r="CC272" s="70"/>
      <c r="CD272" s="70"/>
      <c r="CE272" s="70"/>
      <c r="CF272" s="70"/>
      <c r="CG272" s="70"/>
      <c r="CH272" s="70"/>
      <c r="CI272" s="70"/>
      <c r="CJ272" s="70"/>
      <c r="CK272" s="70"/>
      <c r="CL272" s="70"/>
      <c r="CM272" s="70"/>
      <c r="CN272" s="70"/>
      <c r="CO272" s="70"/>
      <c r="CP272" s="70"/>
      <c r="CQ272" s="70"/>
      <c r="CR272" s="70"/>
      <c r="CS272" s="70"/>
      <c r="CT272" s="70"/>
      <c r="CU272" s="70"/>
      <c r="CV272" s="70"/>
      <c r="CW272" s="70"/>
      <c r="CX272" s="70"/>
      <c r="CY272" s="70"/>
      <c r="CZ272" s="70"/>
      <c r="DA272" s="70"/>
      <c r="DB272" s="70"/>
      <c r="DC272" s="70"/>
    </row>
    <row r="273" spans="1:107" ht="15.75" x14ac:dyDescent="0.25">
      <c r="A273" s="7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c r="AG273" s="70"/>
      <c r="AH273" s="70"/>
      <c r="AI273" s="70"/>
      <c r="AJ273" s="70"/>
      <c r="AK273" s="70"/>
      <c r="AL273" s="70"/>
      <c r="AM273" s="70"/>
      <c r="AN273" s="70"/>
      <c r="AO273" s="70"/>
      <c r="AP273" s="70"/>
      <c r="AQ273" s="70"/>
      <c r="AR273" s="70"/>
      <c r="AS273" s="70"/>
      <c r="AT273" s="70"/>
      <c r="AU273" s="70"/>
      <c r="AV273" s="70"/>
      <c r="AW273" s="70"/>
      <c r="AX273" s="70"/>
      <c r="AY273" s="70"/>
      <c r="AZ273" s="70"/>
      <c r="BA273" s="70"/>
      <c r="BB273" s="70"/>
      <c r="BC273" s="70"/>
      <c r="BD273" s="70"/>
      <c r="BE273" s="70"/>
      <c r="BF273" s="70"/>
      <c r="BG273" s="70"/>
      <c r="BH273" s="70"/>
      <c r="BI273" s="70"/>
      <c r="BJ273" s="70"/>
      <c r="BK273" s="70"/>
      <c r="BL273" s="70"/>
      <c r="BM273" s="70"/>
      <c r="BN273" s="70"/>
      <c r="BO273" s="70"/>
      <c r="BP273" s="70"/>
      <c r="BQ273" s="70"/>
      <c r="BR273" s="70"/>
      <c r="BS273" s="70"/>
      <c r="BT273" s="70"/>
      <c r="BU273" s="70"/>
      <c r="BV273" s="70"/>
      <c r="BW273" s="70"/>
      <c r="BX273" s="70"/>
      <c r="BY273" s="70"/>
      <c r="BZ273" s="70"/>
      <c r="CA273" s="70"/>
      <c r="CB273" s="70"/>
      <c r="CC273" s="70"/>
      <c r="CD273" s="70"/>
      <c r="CE273" s="70"/>
      <c r="CF273" s="70"/>
      <c r="CG273" s="70"/>
      <c r="CH273" s="70"/>
      <c r="CI273" s="70"/>
      <c r="CJ273" s="70"/>
      <c r="CK273" s="70"/>
      <c r="CL273" s="70"/>
      <c r="CM273" s="70"/>
      <c r="CN273" s="70"/>
      <c r="CO273" s="70"/>
      <c r="CP273" s="70"/>
      <c r="CQ273" s="70"/>
      <c r="CR273" s="70"/>
      <c r="CS273" s="70"/>
      <c r="CT273" s="70"/>
      <c r="CU273" s="70"/>
      <c r="CV273" s="70"/>
      <c r="CW273" s="70"/>
      <c r="CX273" s="70"/>
      <c r="CY273" s="70"/>
      <c r="CZ273" s="70"/>
      <c r="DA273" s="70"/>
      <c r="DB273" s="70"/>
      <c r="DC273" s="70"/>
    </row>
    <row r="274" spans="1:107" ht="15.75" x14ac:dyDescent="0.25">
      <c r="A274" s="7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c r="AG274" s="70"/>
      <c r="AH274" s="70"/>
      <c r="AI274" s="70"/>
      <c r="AJ274" s="70"/>
      <c r="AK274" s="70"/>
      <c r="AL274" s="70"/>
      <c r="AM274" s="70"/>
      <c r="AN274" s="70"/>
      <c r="AO274" s="70"/>
      <c r="AP274" s="70"/>
      <c r="AQ274" s="70"/>
      <c r="AR274" s="70"/>
      <c r="AS274" s="70"/>
      <c r="AT274" s="70"/>
      <c r="AU274" s="70"/>
      <c r="AV274" s="70"/>
      <c r="AW274" s="70"/>
      <c r="AX274" s="70"/>
      <c r="AY274" s="70"/>
      <c r="AZ274" s="70"/>
      <c r="BA274" s="70"/>
      <c r="BB274" s="70"/>
      <c r="BC274" s="70"/>
      <c r="BD274" s="70"/>
      <c r="BE274" s="70"/>
      <c r="BF274" s="70"/>
      <c r="BG274" s="70"/>
      <c r="BH274" s="70"/>
      <c r="BI274" s="70"/>
      <c r="BJ274" s="70"/>
      <c r="BK274" s="70"/>
      <c r="BL274" s="70"/>
      <c r="BM274" s="70"/>
      <c r="BN274" s="70"/>
      <c r="BO274" s="70"/>
      <c r="BP274" s="70"/>
      <c r="BQ274" s="70"/>
      <c r="BR274" s="70"/>
      <c r="BS274" s="70"/>
      <c r="BT274" s="70"/>
      <c r="BU274" s="70"/>
      <c r="BV274" s="70"/>
      <c r="BW274" s="70"/>
      <c r="BX274" s="70"/>
      <c r="BY274" s="70"/>
      <c r="BZ274" s="70"/>
      <c r="CA274" s="70"/>
      <c r="CB274" s="70"/>
      <c r="CC274" s="70"/>
      <c r="CD274" s="70"/>
      <c r="CE274" s="70"/>
      <c r="CF274" s="70"/>
      <c r="CG274" s="70"/>
      <c r="CH274" s="70"/>
      <c r="CI274" s="70"/>
      <c r="CJ274" s="70"/>
      <c r="CK274" s="70"/>
      <c r="CL274" s="70"/>
      <c r="CM274" s="70"/>
      <c r="CN274" s="70"/>
      <c r="CO274" s="70"/>
      <c r="CP274" s="70"/>
      <c r="CQ274" s="70"/>
      <c r="CR274" s="70"/>
      <c r="CS274" s="70"/>
      <c r="CT274" s="70"/>
      <c r="CU274" s="70"/>
      <c r="CV274" s="70"/>
      <c r="CW274" s="70"/>
      <c r="CX274" s="70"/>
      <c r="CY274" s="70"/>
      <c r="CZ274" s="70"/>
      <c r="DA274" s="70"/>
      <c r="DB274" s="70"/>
      <c r="DC274" s="70"/>
    </row>
    <row r="275" spans="1:107" ht="15.75" x14ac:dyDescent="0.25">
      <c r="A275" s="7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c r="AG275" s="70"/>
      <c r="AH275" s="70"/>
      <c r="AI275" s="70"/>
      <c r="AJ275" s="70"/>
      <c r="AK275" s="70"/>
      <c r="AL275" s="70"/>
      <c r="AM275" s="70"/>
      <c r="AN275" s="70"/>
      <c r="AO275" s="70"/>
      <c r="AP275" s="70"/>
      <c r="AQ275" s="70"/>
      <c r="AR275" s="70"/>
      <c r="AS275" s="70"/>
      <c r="AT275" s="70"/>
      <c r="AU275" s="70"/>
      <c r="AV275" s="70"/>
      <c r="AW275" s="70"/>
      <c r="AX275" s="70"/>
      <c r="AY275" s="70"/>
      <c r="AZ275" s="70"/>
      <c r="BA275" s="70"/>
      <c r="BB275" s="70"/>
      <c r="BC275" s="70"/>
      <c r="BD275" s="70"/>
      <c r="BE275" s="70"/>
      <c r="BF275" s="70"/>
      <c r="BG275" s="70"/>
      <c r="BH275" s="70"/>
      <c r="BI275" s="70"/>
      <c r="BJ275" s="70"/>
      <c r="BK275" s="70"/>
      <c r="BL275" s="70"/>
      <c r="BM275" s="70"/>
      <c r="BN275" s="70"/>
      <c r="BO275" s="70"/>
      <c r="BP275" s="70"/>
      <c r="BQ275" s="70"/>
      <c r="BR275" s="70"/>
      <c r="BS275" s="70"/>
      <c r="BT275" s="70"/>
      <c r="BU275" s="70"/>
      <c r="BV275" s="70"/>
      <c r="BW275" s="70"/>
      <c r="BX275" s="70"/>
      <c r="BY275" s="70"/>
      <c r="BZ275" s="70"/>
      <c r="CA275" s="70"/>
      <c r="CB275" s="70"/>
      <c r="CC275" s="70"/>
      <c r="CD275" s="70"/>
      <c r="CE275" s="70"/>
      <c r="CF275" s="70"/>
      <c r="CG275" s="70"/>
      <c r="CH275" s="70"/>
      <c r="CI275" s="70"/>
      <c r="CJ275" s="70"/>
      <c r="CK275" s="70"/>
      <c r="CL275" s="70"/>
      <c r="CM275" s="70"/>
      <c r="CN275" s="70"/>
      <c r="CO275" s="70"/>
      <c r="CP275" s="70"/>
      <c r="CQ275" s="70"/>
      <c r="CR275" s="70"/>
      <c r="CS275" s="70"/>
      <c r="CT275" s="70"/>
      <c r="CU275" s="70"/>
      <c r="CV275" s="70"/>
      <c r="CW275" s="70"/>
      <c r="CX275" s="70"/>
      <c r="CY275" s="70"/>
      <c r="CZ275" s="70"/>
      <c r="DA275" s="70"/>
      <c r="DB275" s="70"/>
      <c r="DC275" s="70"/>
    </row>
    <row r="276" spans="1:107" ht="15.75" x14ac:dyDescent="0.25">
      <c r="A276" s="7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0"/>
      <c r="AC276" s="70"/>
      <c r="AD276" s="70"/>
      <c r="AE276" s="70"/>
      <c r="AF276" s="70"/>
      <c r="AG276" s="70"/>
      <c r="AH276" s="70"/>
      <c r="AI276" s="70"/>
      <c r="AJ276" s="70"/>
      <c r="AK276" s="70"/>
      <c r="AL276" s="70"/>
      <c r="AM276" s="70"/>
      <c r="AN276" s="70"/>
      <c r="AO276" s="70"/>
      <c r="AP276" s="70"/>
      <c r="AQ276" s="70"/>
      <c r="AR276" s="70"/>
      <c r="AS276" s="70"/>
      <c r="AT276" s="70"/>
      <c r="AU276" s="70"/>
      <c r="AV276" s="70"/>
      <c r="AW276" s="70"/>
      <c r="AX276" s="70"/>
      <c r="AY276" s="70"/>
      <c r="AZ276" s="70"/>
      <c r="BA276" s="70"/>
      <c r="BB276" s="70"/>
      <c r="BC276" s="70"/>
      <c r="BD276" s="70"/>
      <c r="BE276" s="70"/>
      <c r="BF276" s="70"/>
      <c r="BG276" s="70"/>
      <c r="BH276" s="70"/>
      <c r="BI276" s="70"/>
      <c r="BJ276" s="70"/>
      <c r="BK276" s="70"/>
      <c r="BL276" s="70"/>
      <c r="BM276" s="70"/>
      <c r="BN276" s="70"/>
      <c r="BO276" s="70"/>
      <c r="BP276" s="70"/>
      <c r="BQ276" s="70"/>
      <c r="BR276" s="70"/>
      <c r="BS276" s="70"/>
      <c r="BT276" s="70"/>
      <c r="BU276" s="70"/>
      <c r="BV276" s="70"/>
      <c r="BW276" s="70"/>
      <c r="BX276" s="70"/>
      <c r="BY276" s="70"/>
      <c r="BZ276" s="70"/>
      <c r="CA276" s="70"/>
      <c r="CB276" s="70"/>
      <c r="CC276" s="70"/>
      <c r="CD276" s="70"/>
      <c r="CE276" s="70"/>
      <c r="CF276" s="70"/>
      <c r="CG276" s="70"/>
      <c r="CH276" s="70"/>
      <c r="CI276" s="70"/>
      <c r="CJ276" s="70"/>
      <c r="CK276" s="70"/>
      <c r="CL276" s="70"/>
      <c r="CM276" s="70"/>
      <c r="CN276" s="70"/>
      <c r="CO276" s="70"/>
      <c r="CP276" s="70"/>
      <c r="CQ276" s="70"/>
      <c r="CR276" s="70"/>
      <c r="CS276" s="70"/>
      <c r="CT276" s="70"/>
      <c r="CU276" s="70"/>
      <c r="CV276" s="70"/>
      <c r="CW276" s="70"/>
      <c r="CX276" s="70"/>
      <c r="CY276" s="70"/>
      <c r="CZ276" s="70"/>
      <c r="DA276" s="70"/>
      <c r="DB276" s="70"/>
      <c r="DC276" s="70"/>
    </row>
    <row r="277" spans="1:107" ht="15.75" x14ac:dyDescent="0.25">
      <c r="A277" s="7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c r="AC277" s="70"/>
      <c r="AD277" s="70"/>
      <c r="AE277" s="70"/>
      <c r="AF277" s="70"/>
      <c r="AG277" s="70"/>
      <c r="AH277" s="70"/>
      <c r="AI277" s="70"/>
      <c r="AJ277" s="70"/>
      <c r="AK277" s="70"/>
      <c r="AL277" s="70"/>
      <c r="AM277" s="70"/>
      <c r="AN277" s="70"/>
      <c r="AO277" s="70"/>
      <c r="AP277" s="70"/>
      <c r="AQ277" s="70"/>
      <c r="AR277" s="70"/>
      <c r="AS277" s="70"/>
      <c r="AT277" s="70"/>
      <c r="AU277" s="70"/>
      <c r="AV277" s="70"/>
      <c r="AW277" s="70"/>
      <c r="AX277" s="70"/>
      <c r="AY277" s="70"/>
      <c r="AZ277" s="70"/>
      <c r="BA277" s="70"/>
      <c r="BB277" s="70"/>
      <c r="BC277" s="70"/>
      <c r="BD277" s="70"/>
      <c r="BE277" s="70"/>
      <c r="BF277" s="70"/>
      <c r="BG277" s="70"/>
      <c r="BH277" s="70"/>
      <c r="BI277" s="70"/>
      <c r="BJ277" s="70"/>
      <c r="BK277" s="70"/>
      <c r="BL277" s="70"/>
      <c r="BM277" s="70"/>
      <c r="BN277" s="70"/>
      <c r="BO277" s="70"/>
      <c r="BP277" s="70"/>
      <c r="BQ277" s="70"/>
      <c r="BR277" s="70"/>
      <c r="BS277" s="70"/>
      <c r="BT277" s="70"/>
      <c r="BU277" s="70"/>
      <c r="BV277" s="70"/>
      <c r="BW277" s="70"/>
      <c r="BX277" s="70"/>
      <c r="BY277" s="70"/>
      <c r="BZ277" s="70"/>
      <c r="CA277" s="70"/>
      <c r="CB277" s="70"/>
      <c r="CC277" s="70"/>
      <c r="CD277" s="70"/>
      <c r="CE277" s="70"/>
      <c r="CF277" s="70"/>
      <c r="CG277" s="70"/>
      <c r="CH277" s="70"/>
      <c r="CI277" s="70"/>
      <c r="CJ277" s="70"/>
      <c r="CK277" s="70"/>
      <c r="CL277" s="70"/>
      <c r="CM277" s="70"/>
      <c r="CN277" s="70"/>
      <c r="CO277" s="70"/>
      <c r="CP277" s="70"/>
      <c r="CQ277" s="70"/>
      <c r="CR277" s="70"/>
      <c r="CS277" s="70"/>
      <c r="CT277" s="70"/>
      <c r="CU277" s="70"/>
      <c r="CV277" s="70"/>
      <c r="CW277" s="70"/>
      <c r="CX277" s="70"/>
      <c r="CY277" s="70"/>
      <c r="CZ277" s="70"/>
      <c r="DA277" s="70"/>
      <c r="DB277" s="70"/>
      <c r="DC277" s="70"/>
    </row>
    <row r="278" spans="1:107" ht="15.75" x14ac:dyDescent="0.25">
      <c r="A278" s="7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0"/>
      <c r="AC278" s="70"/>
      <c r="AD278" s="70"/>
      <c r="AE278" s="70"/>
      <c r="AF278" s="70"/>
      <c r="AG278" s="70"/>
      <c r="AH278" s="70"/>
      <c r="AI278" s="70"/>
      <c r="AJ278" s="70"/>
      <c r="AK278" s="70"/>
      <c r="AL278" s="70"/>
      <c r="AM278" s="70"/>
      <c r="AN278" s="70"/>
      <c r="AO278" s="70"/>
      <c r="AP278" s="70"/>
      <c r="AQ278" s="70"/>
      <c r="AR278" s="70"/>
      <c r="AS278" s="70"/>
      <c r="AT278" s="70"/>
      <c r="AU278" s="70"/>
      <c r="AV278" s="70"/>
      <c r="AW278" s="70"/>
      <c r="AX278" s="70"/>
      <c r="AY278" s="70"/>
      <c r="AZ278" s="70"/>
      <c r="BA278" s="70"/>
      <c r="BB278" s="70"/>
      <c r="BC278" s="70"/>
      <c r="BD278" s="70"/>
      <c r="BE278" s="70"/>
      <c r="BF278" s="70"/>
      <c r="BG278" s="70"/>
      <c r="BH278" s="70"/>
      <c r="BI278" s="70"/>
      <c r="BJ278" s="70"/>
      <c r="BK278" s="70"/>
      <c r="BL278" s="70"/>
      <c r="BM278" s="70"/>
      <c r="BN278" s="70"/>
      <c r="BO278" s="70"/>
      <c r="BP278" s="70"/>
      <c r="BQ278" s="70"/>
      <c r="BR278" s="70"/>
      <c r="BS278" s="70"/>
      <c r="BT278" s="70"/>
      <c r="BU278" s="70"/>
      <c r="BV278" s="70"/>
      <c r="BW278" s="70"/>
      <c r="BX278" s="70"/>
      <c r="BY278" s="70"/>
      <c r="BZ278" s="70"/>
      <c r="CA278" s="70"/>
      <c r="CB278" s="70"/>
      <c r="CC278" s="70"/>
      <c r="CD278" s="70"/>
      <c r="CE278" s="70"/>
      <c r="CF278" s="70"/>
      <c r="CG278" s="70"/>
      <c r="CH278" s="70"/>
      <c r="CI278" s="70"/>
      <c r="CJ278" s="70"/>
      <c r="CK278" s="70"/>
      <c r="CL278" s="70"/>
      <c r="CM278" s="70"/>
      <c r="CN278" s="70"/>
      <c r="CO278" s="70"/>
      <c r="CP278" s="70"/>
      <c r="CQ278" s="70"/>
      <c r="CR278" s="70"/>
      <c r="CS278" s="70"/>
      <c r="CT278" s="70"/>
      <c r="CU278" s="70"/>
      <c r="CV278" s="70"/>
      <c r="CW278" s="70"/>
      <c r="CX278" s="70"/>
      <c r="CY278" s="70"/>
      <c r="CZ278" s="70"/>
      <c r="DA278" s="70"/>
      <c r="DB278" s="70"/>
      <c r="DC278" s="70"/>
    </row>
  </sheetData>
  <mergeCells count="62">
    <mergeCell ref="B141:BN141"/>
    <mergeCell ref="B142:B143"/>
    <mergeCell ref="BO133:BO134"/>
    <mergeCell ref="BR20:BR21"/>
    <mergeCell ref="B132:BN132"/>
    <mergeCell ref="B133:B134"/>
    <mergeCell ref="BF128:BK128"/>
    <mergeCell ref="BL128:BN128"/>
    <mergeCell ref="B128:BE128"/>
    <mergeCell ref="BF24:BK24"/>
    <mergeCell ref="BL24:BN24"/>
    <mergeCell ref="BL107:BN107"/>
    <mergeCell ref="B44:BE44"/>
    <mergeCell ref="B28:BN28"/>
    <mergeCell ref="B49:BN49"/>
    <mergeCell ref="B70:BN70"/>
    <mergeCell ref="B24:BE24"/>
    <mergeCell ref="B2:N2"/>
    <mergeCell ref="B8:BN8"/>
    <mergeCell ref="B5:BN5"/>
    <mergeCell ref="BF65:BK65"/>
    <mergeCell ref="BL65:BN65"/>
    <mergeCell ref="B65:BE65"/>
    <mergeCell ref="BF44:BK44"/>
    <mergeCell ref="BL44:BN44"/>
    <mergeCell ref="BL86:BN86"/>
    <mergeCell ref="BF107:BK107"/>
    <mergeCell ref="B110:BN110"/>
    <mergeCell ref="BP112:BQ112"/>
    <mergeCell ref="B91:BN91"/>
    <mergeCell ref="B112:BN112"/>
    <mergeCell ref="B86:BE86"/>
    <mergeCell ref="B107:BE107"/>
    <mergeCell ref="BF86:BK86"/>
    <mergeCell ref="BT20:BT21"/>
    <mergeCell ref="BU20:BU21"/>
    <mergeCell ref="BR22:BR23"/>
    <mergeCell ref="BS22:BS23"/>
    <mergeCell ref="BT22:BT23"/>
    <mergeCell ref="BU22:BU23"/>
    <mergeCell ref="BS20:BS21"/>
    <mergeCell ref="BU16:BU17"/>
    <mergeCell ref="BR14:BR15"/>
    <mergeCell ref="BS14:BS15"/>
    <mergeCell ref="BT14:BT15"/>
    <mergeCell ref="BU18:BU19"/>
    <mergeCell ref="BR18:BR19"/>
    <mergeCell ref="BS18:BS19"/>
    <mergeCell ref="BT18:BT19"/>
    <mergeCell ref="BU14:BU15"/>
    <mergeCell ref="BR16:BR17"/>
    <mergeCell ref="BS16:BS17"/>
    <mergeCell ref="BT16:BT17"/>
    <mergeCell ref="BU10:BU11"/>
    <mergeCell ref="BR7:BU7"/>
    <mergeCell ref="BR12:BR13"/>
    <mergeCell ref="BS12:BS13"/>
    <mergeCell ref="BT12:BT13"/>
    <mergeCell ref="BU12:BU13"/>
    <mergeCell ref="BR10:BR11"/>
    <mergeCell ref="BS10:BS11"/>
    <mergeCell ref="BT10:BT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7"/>
  <sheetViews>
    <sheetView showGridLines="0" zoomScale="70" zoomScaleNormal="70" workbookViewId="0">
      <selection activeCell="H34" sqref="H34"/>
    </sheetView>
  </sheetViews>
  <sheetFormatPr baseColWidth="10" defaultColWidth="11.42578125" defaultRowHeight="15" x14ac:dyDescent="0.25"/>
  <cols>
    <col min="1" max="1" width="2.5703125" style="67" customWidth="1"/>
    <col min="2" max="2" width="7.85546875" style="67" customWidth="1"/>
    <col min="3" max="3" width="22.85546875" style="67" customWidth="1"/>
    <col min="4" max="4" width="19.7109375" style="67" customWidth="1"/>
    <col min="5" max="5" width="14.85546875" style="67" customWidth="1"/>
    <col min="6" max="6" width="16.28515625" style="67" customWidth="1"/>
    <col min="7" max="7" width="16.85546875" style="67" customWidth="1"/>
    <col min="8" max="8" width="20.5703125" style="67" customWidth="1"/>
    <col min="9" max="9" width="12.42578125" style="67" customWidth="1"/>
    <col min="10" max="10" width="11.42578125" style="67"/>
    <col min="11" max="11" width="18.85546875" style="67" customWidth="1"/>
    <col min="12" max="12" width="18.7109375" style="67" customWidth="1"/>
    <col min="13" max="13" width="13.85546875" style="67" customWidth="1"/>
    <col min="14" max="14" width="15.7109375" style="67" customWidth="1"/>
    <col min="15" max="16" width="17" style="67" customWidth="1"/>
    <col min="17" max="17" width="20.42578125" style="67" customWidth="1"/>
    <col min="18" max="18" width="22.85546875" style="67" customWidth="1"/>
    <col min="19" max="16384" width="11.42578125" style="67"/>
  </cols>
  <sheetData>
    <row r="2" spans="4:19" ht="15.75" x14ac:dyDescent="0.25">
      <c r="D2" s="3"/>
      <c r="E2" s="4"/>
      <c r="F2" s="4"/>
      <c r="G2" s="4"/>
      <c r="H2" s="4"/>
      <c r="I2" s="4"/>
      <c r="J2" s="4"/>
      <c r="K2" s="3"/>
      <c r="L2" s="3"/>
      <c r="M2" s="3"/>
    </row>
    <row r="3" spans="4:19" ht="15" customHeight="1" x14ac:dyDescent="0.25">
      <c r="D3" s="271" t="s">
        <v>153</v>
      </c>
      <c r="E3" s="272"/>
      <c r="F3" s="272"/>
      <c r="G3" s="272"/>
      <c r="H3" s="273"/>
      <c r="I3" s="17"/>
      <c r="J3" s="250"/>
      <c r="K3" s="274" t="s">
        <v>154</v>
      </c>
      <c r="L3" s="275"/>
      <c r="M3" s="275"/>
      <c r="N3" s="275"/>
      <c r="O3" s="275"/>
      <c r="P3" s="275"/>
      <c r="Q3" s="275"/>
      <c r="R3" s="275"/>
      <c r="S3" s="275"/>
    </row>
    <row r="4" spans="4:19" ht="15" customHeight="1" thickBot="1" x14ac:dyDescent="0.3">
      <c r="D4" s="5"/>
      <c r="E4" s="5"/>
      <c r="F4" s="5"/>
      <c r="G4" s="5"/>
      <c r="H4" s="5"/>
      <c r="I4" s="5"/>
      <c r="J4" s="250"/>
      <c r="K4" s="3"/>
      <c r="L4" s="3"/>
      <c r="M4" s="3"/>
    </row>
    <row r="5" spans="4:19" ht="15" customHeight="1" x14ac:dyDescent="0.25">
      <c r="D5" s="276" t="s">
        <v>155</v>
      </c>
      <c r="E5" s="23"/>
      <c r="F5" s="277" t="s">
        <v>156</v>
      </c>
      <c r="G5" s="278"/>
      <c r="H5" s="279"/>
      <c r="I5" s="199"/>
      <c r="J5" s="250"/>
      <c r="K5" s="215" t="s">
        <v>2</v>
      </c>
      <c r="L5" s="215"/>
      <c r="M5" s="215"/>
      <c r="N5" s="215"/>
      <c r="O5" s="215"/>
      <c r="P5" s="215"/>
      <c r="Q5" s="215"/>
      <c r="R5" s="215"/>
      <c r="S5" s="12"/>
    </row>
    <row r="6" spans="4:19" ht="40.5" customHeight="1" x14ac:dyDescent="0.25">
      <c r="D6" s="244"/>
      <c r="E6" s="280" t="s">
        <v>157</v>
      </c>
      <c r="F6" s="282">
        <f>Consumos!BT10</f>
        <v>56089116.059999995</v>
      </c>
      <c r="G6" s="283"/>
      <c r="H6" s="284"/>
      <c r="I6" s="288"/>
      <c r="J6" s="250"/>
      <c r="K6" s="11" t="s">
        <v>4</v>
      </c>
      <c r="L6" s="190" t="s">
        <v>19</v>
      </c>
      <c r="M6" s="190" t="s">
        <v>6</v>
      </c>
      <c r="N6" s="190" t="s">
        <v>7</v>
      </c>
      <c r="O6" s="190" t="s">
        <v>158</v>
      </c>
      <c r="P6" s="190" t="s">
        <v>159</v>
      </c>
      <c r="Q6" s="190" t="s">
        <v>10</v>
      </c>
      <c r="R6" s="190" t="s">
        <v>11</v>
      </c>
      <c r="S6" s="190" t="s">
        <v>12</v>
      </c>
    </row>
    <row r="7" spans="4:19" ht="15" customHeight="1" thickBot="1" x14ac:dyDescent="0.3">
      <c r="D7" s="245"/>
      <c r="E7" s="281"/>
      <c r="F7" s="285"/>
      <c r="G7" s="286"/>
      <c r="H7" s="287"/>
      <c r="I7" s="288"/>
      <c r="J7" s="250"/>
      <c r="K7" s="191" t="s">
        <v>15</v>
      </c>
      <c r="L7" s="191">
        <v>5365</v>
      </c>
      <c r="M7" s="191" t="s">
        <v>16</v>
      </c>
      <c r="N7" s="191">
        <v>6.9300000000000004E-5</v>
      </c>
      <c r="O7" s="191">
        <f>0.000025/1000</f>
        <v>2.5000000000000002E-8</v>
      </c>
      <c r="P7" s="191">
        <f>0.000008/1000</f>
        <v>7.9999999999999988E-9</v>
      </c>
      <c r="Q7" s="191">
        <v>28</v>
      </c>
      <c r="R7" s="191">
        <v>265</v>
      </c>
      <c r="S7" s="191">
        <v>680</v>
      </c>
    </row>
    <row r="8" spans="4:19" ht="15" customHeight="1" x14ac:dyDescent="0.25">
      <c r="D8" s="244" t="s">
        <v>23</v>
      </c>
      <c r="E8" s="289" t="s">
        <v>116</v>
      </c>
      <c r="F8" s="248" t="s">
        <v>160</v>
      </c>
      <c r="G8" s="291"/>
      <c r="H8" s="249"/>
      <c r="I8" s="199"/>
      <c r="J8" s="250"/>
      <c r="K8" s="10"/>
      <c r="L8" s="10"/>
      <c r="M8" s="10"/>
      <c r="N8" s="10"/>
      <c r="O8" s="10"/>
      <c r="P8" s="10"/>
      <c r="Q8" s="10"/>
      <c r="R8" s="10"/>
      <c r="S8" s="10"/>
    </row>
    <row r="9" spans="4:19" ht="16.5" thickBot="1" x14ac:dyDescent="0.3">
      <c r="D9" s="245"/>
      <c r="E9" s="290"/>
      <c r="F9" s="292">
        <f>Consumos!BT14</f>
        <v>1357558.3259000001</v>
      </c>
      <c r="G9" s="292"/>
      <c r="H9" s="293"/>
      <c r="I9" s="16"/>
      <c r="J9" s="250"/>
      <c r="K9" s="3"/>
      <c r="L9" s="3"/>
      <c r="M9" s="3"/>
    </row>
    <row r="10" spans="4:19" ht="15" customHeight="1" x14ac:dyDescent="0.25">
      <c r="D10" s="244" t="s">
        <v>22</v>
      </c>
      <c r="E10" s="256" t="s">
        <v>112</v>
      </c>
      <c r="F10" s="22" t="s">
        <v>161</v>
      </c>
      <c r="G10" s="248" t="s">
        <v>162</v>
      </c>
      <c r="H10" s="249"/>
      <c r="I10" s="17"/>
      <c r="J10" s="196"/>
      <c r="K10" s="3"/>
      <c r="L10" s="3"/>
      <c r="M10" s="3"/>
    </row>
    <row r="11" spans="4:19" ht="15" customHeight="1" thickBot="1" x14ac:dyDescent="0.3">
      <c r="D11" s="245"/>
      <c r="E11" s="257"/>
      <c r="F11" s="197">
        <f>Consumos!BT12</f>
        <v>3801874.7304069996</v>
      </c>
      <c r="G11" s="258">
        <f>F11/158.987304</f>
        <v>23913.07126263994</v>
      </c>
      <c r="H11" s="259"/>
      <c r="I11" s="17"/>
      <c r="J11" s="250"/>
      <c r="K11" s="215" t="s">
        <v>18</v>
      </c>
      <c r="L11" s="215"/>
      <c r="M11" s="215"/>
      <c r="N11" s="215"/>
      <c r="O11" s="215"/>
      <c r="P11" s="215"/>
      <c r="Q11" s="215"/>
      <c r="R11" s="215"/>
      <c r="S11" s="28"/>
    </row>
    <row r="12" spans="4:19" ht="38.25" customHeight="1" x14ac:dyDescent="0.25">
      <c r="D12" s="244" t="s">
        <v>25</v>
      </c>
      <c r="E12" s="260" t="s">
        <v>163</v>
      </c>
      <c r="F12" s="22" t="s">
        <v>161</v>
      </c>
      <c r="G12" s="263" t="s">
        <v>161</v>
      </c>
      <c r="H12" s="264"/>
      <c r="I12" s="17"/>
      <c r="J12" s="250"/>
      <c r="K12" s="11" t="s">
        <v>4</v>
      </c>
      <c r="L12" s="190" t="s">
        <v>19</v>
      </c>
      <c r="M12" s="190" t="s">
        <v>6</v>
      </c>
      <c r="N12" s="190" t="s">
        <v>7</v>
      </c>
      <c r="O12" s="190" t="s">
        <v>158</v>
      </c>
      <c r="P12" s="190" t="s">
        <v>159</v>
      </c>
      <c r="Q12" s="190" t="s">
        <v>10</v>
      </c>
      <c r="R12" s="190" t="s">
        <v>11</v>
      </c>
      <c r="S12" s="190" t="s">
        <v>20</v>
      </c>
    </row>
    <row r="13" spans="4:19" ht="33" customHeight="1" x14ac:dyDescent="0.25">
      <c r="D13" s="244"/>
      <c r="E13" s="261"/>
      <c r="F13" s="265">
        <f>Consumos!BT18+Consumos!BT16+Consumos!BT16</f>
        <v>75207.453499999989</v>
      </c>
      <c r="G13" s="267">
        <f>F13/158.987304</f>
        <v>473.04062404882336</v>
      </c>
      <c r="H13" s="268"/>
      <c r="I13" s="17"/>
      <c r="J13" s="250"/>
      <c r="K13" s="191" t="s">
        <v>22</v>
      </c>
      <c r="L13" s="191">
        <v>4150</v>
      </c>
      <c r="M13" s="191" t="s">
        <v>16</v>
      </c>
      <c r="N13" s="191">
        <v>6.3E-5</v>
      </c>
      <c r="O13" s="191">
        <f>0.000001/1000</f>
        <v>9.9999999999999986E-10</v>
      </c>
      <c r="P13" s="191">
        <f>0.0000001/1000</f>
        <v>9.9999999999999991E-11</v>
      </c>
      <c r="Q13" s="191">
        <v>28</v>
      </c>
      <c r="R13" s="191">
        <v>265</v>
      </c>
      <c r="S13" s="191">
        <v>1</v>
      </c>
    </row>
    <row r="14" spans="4:19" ht="15" customHeight="1" thickBot="1" x14ac:dyDescent="0.3">
      <c r="D14" s="245"/>
      <c r="E14" s="262"/>
      <c r="F14" s="266"/>
      <c r="G14" s="269"/>
      <c r="H14" s="270"/>
      <c r="I14" s="17"/>
      <c r="J14" s="250"/>
      <c r="K14" s="191" t="s">
        <v>23</v>
      </c>
      <c r="L14" s="191">
        <v>41338</v>
      </c>
      <c r="M14" s="191" t="s">
        <v>24</v>
      </c>
      <c r="N14" s="191">
        <v>5.6100000000000002E-5</v>
      </c>
      <c r="O14" s="191">
        <f>0.000001/1000</f>
        <v>9.9999999999999986E-10</v>
      </c>
      <c r="P14" s="191">
        <f>0.0000001/1000</f>
        <v>9.9999999999999991E-11</v>
      </c>
      <c r="Q14" s="191">
        <v>28</v>
      </c>
      <c r="R14" s="191">
        <v>265</v>
      </c>
      <c r="S14" s="191">
        <v>1</v>
      </c>
    </row>
    <row r="15" spans="4:19" ht="15" customHeight="1" x14ac:dyDescent="0.25">
      <c r="D15" s="244" t="s">
        <v>15</v>
      </c>
      <c r="E15" s="246" t="s">
        <v>126</v>
      </c>
      <c r="F15" s="22" t="s">
        <v>161</v>
      </c>
      <c r="G15" s="248" t="s">
        <v>164</v>
      </c>
      <c r="H15" s="249"/>
      <c r="I15" s="17"/>
      <c r="J15" s="250"/>
      <c r="K15" s="191" t="s">
        <v>25</v>
      </c>
      <c r="L15" s="191">
        <v>6037</v>
      </c>
      <c r="M15" s="191" t="s">
        <v>16</v>
      </c>
      <c r="N15" s="191">
        <v>7.4099999999999999E-5</v>
      </c>
      <c r="O15" s="191">
        <f>0.000003/1000</f>
        <v>3E-9</v>
      </c>
      <c r="P15" s="191">
        <f>0.0000006/1000</f>
        <v>6E-10</v>
      </c>
      <c r="Q15" s="191">
        <v>28</v>
      </c>
      <c r="R15" s="191">
        <v>265</v>
      </c>
      <c r="S15" s="191">
        <v>1</v>
      </c>
    </row>
    <row r="16" spans="4:19" ht="15" customHeight="1" thickBot="1" x14ac:dyDescent="0.3">
      <c r="D16" s="245"/>
      <c r="E16" s="247"/>
      <c r="F16" s="197">
        <f>Consumos!BT20</f>
        <v>737476.1374823529</v>
      </c>
      <c r="G16" s="251">
        <f>F16/158.987304</f>
        <v>4638.5850877901103</v>
      </c>
      <c r="H16" s="252"/>
      <c r="I16" s="17"/>
      <c r="J16" s="250"/>
      <c r="K16" s="3"/>
      <c r="L16" s="3"/>
      <c r="M16" s="3"/>
    </row>
    <row r="17" spans="2:18" ht="15" customHeight="1" x14ac:dyDescent="0.25">
      <c r="D17" s="18"/>
      <c r="E17" s="19"/>
      <c r="F17" s="18"/>
      <c r="G17" s="18"/>
      <c r="H17" s="18"/>
      <c r="I17" s="17"/>
      <c r="J17" s="250"/>
      <c r="K17" s="215" t="s">
        <v>26</v>
      </c>
      <c r="L17" s="215"/>
      <c r="M17" s="215"/>
      <c r="N17" s="215"/>
    </row>
    <row r="18" spans="2:18" ht="27" customHeight="1" x14ac:dyDescent="0.25">
      <c r="D18" s="18"/>
      <c r="E18" s="20"/>
      <c r="F18" s="18"/>
      <c r="G18" s="18"/>
      <c r="H18" s="18"/>
      <c r="I18" s="17"/>
      <c r="J18" s="250"/>
      <c r="K18" s="190" t="s">
        <v>28</v>
      </c>
      <c r="L18" s="208" t="s">
        <v>29</v>
      </c>
      <c r="M18" s="208"/>
      <c r="N18" s="208"/>
    </row>
    <row r="19" spans="2:18" ht="15" customHeight="1" x14ac:dyDescent="0.25">
      <c r="D19" s="18"/>
      <c r="E19" s="18"/>
      <c r="F19" s="18"/>
      <c r="G19" s="18"/>
      <c r="H19" s="15"/>
      <c r="I19" s="17"/>
      <c r="J19" s="3"/>
      <c r="K19" s="2" t="s">
        <v>31</v>
      </c>
      <c r="L19" s="209">
        <v>0.58199999999999996</v>
      </c>
      <c r="M19" s="209"/>
      <c r="N19" s="209"/>
      <c r="R19" s="67" t="s">
        <v>165</v>
      </c>
    </row>
    <row r="20" spans="2:18" x14ac:dyDescent="0.25">
      <c r="D20" s="15"/>
      <c r="E20" s="15"/>
      <c r="F20" s="15"/>
      <c r="G20" s="15"/>
      <c r="H20" s="15"/>
      <c r="I20" s="16"/>
      <c r="J20" s="3"/>
      <c r="K20" s="3"/>
      <c r="L20" s="3"/>
      <c r="M20" s="3"/>
    </row>
    <row r="21" spans="2:18" x14ac:dyDescent="0.25">
      <c r="D21" s="3"/>
      <c r="E21" s="3"/>
      <c r="F21" s="3"/>
      <c r="G21" s="3"/>
      <c r="H21" s="3"/>
      <c r="I21" s="3"/>
      <c r="J21" s="3"/>
      <c r="K21" s="3"/>
      <c r="M21" s="3"/>
    </row>
    <row r="22" spans="2:18" x14ac:dyDescent="0.25">
      <c r="D22" s="3"/>
      <c r="E22" s="3"/>
      <c r="F22" s="3"/>
      <c r="G22" s="3"/>
      <c r="H22" s="3"/>
      <c r="I22" s="3"/>
      <c r="J22" s="3"/>
      <c r="K22" s="3"/>
      <c r="L22" s="3"/>
      <c r="M22" s="3"/>
    </row>
    <row r="29" spans="2:18" ht="18.75" x14ac:dyDescent="0.3">
      <c r="D29" s="69" t="s">
        <v>166</v>
      </c>
    </row>
    <row r="31" spans="2:18" ht="22.5" customHeight="1" x14ac:dyDescent="0.25">
      <c r="B31" s="1"/>
      <c r="C31" s="1"/>
      <c r="D31" s="253" t="s">
        <v>167</v>
      </c>
      <c r="E31" s="253"/>
      <c r="F31" s="254" t="s">
        <v>168</v>
      </c>
      <c r="G31" s="254"/>
      <c r="H31" s="27" t="s">
        <v>169</v>
      </c>
    </row>
    <row r="32" spans="2:18" x14ac:dyDescent="0.25">
      <c r="B32" s="1"/>
      <c r="C32" s="1"/>
      <c r="D32" s="255">
        <f>F6</f>
        <v>56089116.059999995</v>
      </c>
      <c r="E32" s="255"/>
      <c r="F32" s="241">
        <f t="shared" ref="F32:F63" si="0">D32*0.001</f>
        <v>56089.116059999993</v>
      </c>
      <c r="G32" s="242"/>
      <c r="H32" s="14">
        <f t="shared" ref="H32:H63" si="1">F32*$L$19</f>
        <v>32643.865546919995</v>
      </c>
    </row>
    <row r="33" spans="2:8" ht="31.5" x14ac:dyDescent="0.25">
      <c r="B33" s="1">
        <v>1</v>
      </c>
      <c r="C33" s="178" t="s">
        <v>38</v>
      </c>
      <c r="D33" s="239">
        <v>1350551</v>
      </c>
      <c r="E33" s="240"/>
      <c r="F33" s="241">
        <f t="shared" si="0"/>
        <v>1350.5509999999999</v>
      </c>
      <c r="G33" s="242"/>
      <c r="H33" s="14">
        <f>F33*$L$19</f>
        <v>786.02068199999985</v>
      </c>
    </row>
    <row r="34" spans="2:8" ht="31.5" x14ac:dyDescent="0.25">
      <c r="B34" s="1">
        <v>2</v>
      </c>
      <c r="C34" s="178" t="s">
        <v>39</v>
      </c>
      <c r="D34" s="239">
        <v>512720</v>
      </c>
      <c r="E34" s="240"/>
      <c r="F34" s="241">
        <f t="shared" si="0"/>
        <v>512.72</v>
      </c>
      <c r="G34" s="242"/>
      <c r="H34" s="14">
        <f t="shared" si="1"/>
        <v>298.40303999999998</v>
      </c>
    </row>
    <row r="35" spans="2:8" ht="31.5" x14ac:dyDescent="0.25">
      <c r="B35" s="1">
        <v>3</v>
      </c>
      <c r="C35" s="178" t="s">
        <v>40</v>
      </c>
      <c r="D35" s="239">
        <v>392305</v>
      </c>
      <c r="E35" s="240"/>
      <c r="F35" s="241">
        <f t="shared" si="0"/>
        <v>392.30500000000001</v>
      </c>
      <c r="G35" s="242"/>
      <c r="H35" s="14">
        <f t="shared" si="1"/>
        <v>228.32150999999999</v>
      </c>
    </row>
    <row r="36" spans="2:8" ht="31.5" x14ac:dyDescent="0.25">
      <c r="B36" s="1">
        <v>4</v>
      </c>
      <c r="C36" s="178" t="s">
        <v>41</v>
      </c>
      <c r="D36" s="239">
        <v>295905.99</v>
      </c>
      <c r="E36" s="240"/>
      <c r="F36" s="241">
        <f t="shared" si="0"/>
        <v>295.90598999999997</v>
      </c>
      <c r="G36" s="242"/>
      <c r="H36" s="14">
        <f t="shared" si="1"/>
        <v>172.21728617999997</v>
      </c>
    </row>
    <row r="37" spans="2:8" ht="47.25" x14ac:dyDescent="0.25">
      <c r="B37" s="1">
        <v>5</v>
      </c>
      <c r="C37" s="178" t="s">
        <v>42</v>
      </c>
      <c r="D37" s="239">
        <v>59665</v>
      </c>
      <c r="E37" s="240"/>
      <c r="F37" s="241">
        <f t="shared" si="0"/>
        <v>59.664999999999999</v>
      </c>
      <c r="G37" s="242"/>
      <c r="H37" s="14">
        <f t="shared" si="1"/>
        <v>34.725029999999997</v>
      </c>
    </row>
    <row r="38" spans="2:8" ht="31.5" x14ac:dyDescent="0.25">
      <c r="B38" s="1">
        <v>6</v>
      </c>
      <c r="C38" s="178" t="s">
        <v>43</v>
      </c>
      <c r="D38" s="239">
        <v>400098</v>
      </c>
      <c r="E38" s="240"/>
      <c r="F38" s="241">
        <f t="shared" si="0"/>
        <v>400.09800000000001</v>
      </c>
      <c r="G38" s="242"/>
      <c r="H38" s="14">
        <f t="shared" si="1"/>
        <v>232.85703599999999</v>
      </c>
    </row>
    <row r="39" spans="2:8" ht="31.5" x14ac:dyDescent="0.25">
      <c r="B39" s="1">
        <v>7</v>
      </c>
      <c r="C39" s="178" t="s">
        <v>44</v>
      </c>
      <c r="D39" s="239">
        <v>438557</v>
      </c>
      <c r="E39" s="240"/>
      <c r="F39" s="241">
        <f t="shared" si="0"/>
        <v>438.55700000000002</v>
      </c>
      <c r="G39" s="242"/>
      <c r="H39" s="14">
        <f t="shared" si="1"/>
        <v>255.240174</v>
      </c>
    </row>
    <row r="40" spans="2:8" ht="31.5" x14ac:dyDescent="0.25">
      <c r="B40" s="1">
        <v>8</v>
      </c>
      <c r="C40" s="178" t="s">
        <v>45</v>
      </c>
      <c r="D40" s="239">
        <v>248574</v>
      </c>
      <c r="E40" s="240"/>
      <c r="F40" s="241">
        <f t="shared" si="0"/>
        <v>248.57400000000001</v>
      </c>
      <c r="G40" s="242"/>
      <c r="H40" s="14">
        <f t="shared" si="1"/>
        <v>144.67006799999999</v>
      </c>
    </row>
    <row r="41" spans="2:8" ht="47.25" x14ac:dyDescent="0.25">
      <c r="B41" s="1">
        <v>9</v>
      </c>
      <c r="C41" s="178" t="s">
        <v>46</v>
      </c>
      <c r="D41" s="239">
        <v>349977</v>
      </c>
      <c r="E41" s="240"/>
      <c r="F41" s="241">
        <f t="shared" si="0"/>
        <v>349.97700000000003</v>
      </c>
      <c r="G41" s="242"/>
      <c r="H41" s="14">
        <f t="shared" si="1"/>
        <v>203.68661399999999</v>
      </c>
    </row>
    <row r="42" spans="2:8" ht="31.5" x14ac:dyDescent="0.25">
      <c r="B42" s="1">
        <v>10</v>
      </c>
      <c r="C42" s="178" t="s">
        <v>47</v>
      </c>
      <c r="D42" s="239">
        <v>240918</v>
      </c>
      <c r="E42" s="240"/>
      <c r="F42" s="241">
        <f t="shared" si="0"/>
        <v>240.91800000000001</v>
      </c>
      <c r="G42" s="242"/>
      <c r="H42" s="14">
        <f t="shared" si="1"/>
        <v>140.21427599999998</v>
      </c>
    </row>
    <row r="43" spans="2:8" ht="31.5" x14ac:dyDescent="0.25">
      <c r="B43" s="1">
        <v>11</v>
      </c>
      <c r="C43" s="178" t="s">
        <v>48</v>
      </c>
      <c r="D43" s="239">
        <v>486295</v>
      </c>
      <c r="E43" s="240"/>
      <c r="F43" s="241">
        <f t="shared" si="0"/>
        <v>486.29500000000002</v>
      </c>
      <c r="G43" s="242"/>
      <c r="H43" s="14">
        <f t="shared" si="1"/>
        <v>283.02368999999999</v>
      </c>
    </row>
    <row r="44" spans="2:8" ht="31.5" x14ac:dyDescent="0.25">
      <c r="B44" s="1">
        <v>12</v>
      </c>
      <c r="C44" s="178" t="s">
        <v>49</v>
      </c>
      <c r="D44" s="239">
        <v>421332</v>
      </c>
      <c r="E44" s="240"/>
      <c r="F44" s="241">
        <f t="shared" si="0"/>
        <v>421.33199999999999</v>
      </c>
      <c r="G44" s="242"/>
      <c r="H44" s="14">
        <f t="shared" si="1"/>
        <v>245.21522399999998</v>
      </c>
    </row>
    <row r="45" spans="2:8" ht="31.5" x14ac:dyDescent="0.25">
      <c r="B45" s="1">
        <v>13</v>
      </c>
      <c r="C45" s="178" t="s">
        <v>50</v>
      </c>
      <c r="D45" s="239">
        <v>245584.8</v>
      </c>
      <c r="E45" s="240"/>
      <c r="F45" s="241">
        <f t="shared" si="0"/>
        <v>245.5848</v>
      </c>
      <c r="G45" s="242"/>
      <c r="H45" s="14">
        <f t="shared" si="1"/>
        <v>142.93035359999999</v>
      </c>
    </row>
    <row r="46" spans="2:8" ht="31.5" x14ac:dyDescent="0.25">
      <c r="B46" s="1">
        <v>14</v>
      </c>
      <c r="C46" s="178" t="s">
        <v>51</v>
      </c>
      <c r="D46" s="239">
        <v>1374823</v>
      </c>
      <c r="E46" s="240"/>
      <c r="F46" s="241">
        <f t="shared" si="0"/>
        <v>1374.8230000000001</v>
      </c>
      <c r="G46" s="242"/>
      <c r="H46" s="14">
        <f t="shared" si="1"/>
        <v>800.14698599999997</v>
      </c>
    </row>
    <row r="47" spans="2:8" ht="31.5" x14ac:dyDescent="0.25">
      <c r="B47" s="1">
        <v>15</v>
      </c>
      <c r="C47" s="178" t="s">
        <v>52</v>
      </c>
      <c r="D47" s="239">
        <v>2303762</v>
      </c>
      <c r="E47" s="240"/>
      <c r="F47" s="241">
        <f t="shared" si="0"/>
        <v>2303.7620000000002</v>
      </c>
      <c r="G47" s="242"/>
      <c r="H47" s="14">
        <f t="shared" si="1"/>
        <v>1340.7894839999999</v>
      </c>
    </row>
    <row r="48" spans="2:8" ht="31.5" x14ac:dyDescent="0.25">
      <c r="B48" s="1">
        <v>16</v>
      </c>
      <c r="C48" s="178" t="s">
        <v>53</v>
      </c>
      <c r="D48" s="239">
        <v>1161226</v>
      </c>
      <c r="E48" s="240"/>
      <c r="F48" s="241">
        <f t="shared" si="0"/>
        <v>1161.2260000000001</v>
      </c>
      <c r="G48" s="242"/>
      <c r="H48" s="14">
        <f t="shared" si="1"/>
        <v>675.83353199999999</v>
      </c>
    </row>
    <row r="49" spans="2:8" ht="47.25" x14ac:dyDescent="0.25">
      <c r="B49" s="1">
        <v>17</v>
      </c>
      <c r="C49" s="178" t="s">
        <v>54</v>
      </c>
      <c r="D49" s="239">
        <v>3389652</v>
      </c>
      <c r="E49" s="240"/>
      <c r="F49" s="241">
        <f t="shared" si="0"/>
        <v>3389.652</v>
      </c>
      <c r="G49" s="242"/>
      <c r="H49" s="14">
        <f t="shared" si="1"/>
        <v>1972.777464</v>
      </c>
    </row>
    <row r="50" spans="2:8" ht="31.5" x14ac:dyDescent="0.25">
      <c r="B50" s="1">
        <v>18</v>
      </c>
      <c r="C50" s="178" t="s">
        <v>55</v>
      </c>
      <c r="D50" s="239">
        <v>455609</v>
      </c>
      <c r="E50" s="240"/>
      <c r="F50" s="241">
        <f t="shared" si="0"/>
        <v>455.60900000000004</v>
      </c>
      <c r="G50" s="242"/>
      <c r="H50" s="14">
        <f t="shared" si="1"/>
        <v>265.16443800000002</v>
      </c>
    </row>
    <row r="51" spans="2:8" ht="31.5" x14ac:dyDescent="0.25">
      <c r="B51" s="1">
        <v>19</v>
      </c>
      <c r="C51" s="178" t="s">
        <v>56</v>
      </c>
      <c r="D51" s="239">
        <v>1081078</v>
      </c>
      <c r="E51" s="240"/>
      <c r="F51" s="241">
        <f t="shared" si="0"/>
        <v>1081.078</v>
      </c>
      <c r="G51" s="242"/>
      <c r="H51" s="14">
        <f t="shared" si="1"/>
        <v>629.18739599999992</v>
      </c>
    </row>
    <row r="52" spans="2:8" ht="31.5" x14ac:dyDescent="0.25">
      <c r="B52" s="1">
        <v>20</v>
      </c>
      <c r="C52" s="178" t="s">
        <v>57</v>
      </c>
      <c r="D52" s="239">
        <v>1145464</v>
      </c>
      <c r="E52" s="240"/>
      <c r="F52" s="241">
        <f t="shared" si="0"/>
        <v>1145.4639999999999</v>
      </c>
      <c r="G52" s="242"/>
      <c r="H52" s="14">
        <f t="shared" si="1"/>
        <v>666.66004799999996</v>
      </c>
    </row>
    <row r="53" spans="2:8" ht="31.5" x14ac:dyDescent="0.25">
      <c r="B53" s="1">
        <v>21</v>
      </c>
      <c r="C53" s="178" t="s">
        <v>58</v>
      </c>
      <c r="D53" s="239">
        <v>711942</v>
      </c>
      <c r="E53" s="240"/>
      <c r="F53" s="241">
        <f t="shared" si="0"/>
        <v>711.94200000000001</v>
      </c>
      <c r="G53" s="242"/>
      <c r="H53" s="14">
        <f t="shared" si="1"/>
        <v>414.35024399999998</v>
      </c>
    </row>
    <row r="54" spans="2:8" ht="31.5" x14ac:dyDescent="0.25">
      <c r="B54" s="1">
        <v>22</v>
      </c>
      <c r="C54" s="178" t="s">
        <v>59</v>
      </c>
      <c r="D54" s="239">
        <v>1021605</v>
      </c>
      <c r="E54" s="240"/>
      <c r="F54" s="241">
        <f t="shared" si="0"/>
        <v>1021.605</v>
      </c>
      <c r="G54" s="242"/>
      <c r="H54" s="14">
        <f t="shared" si="1"/>
        <v>594.57411000000002</v>
      </c>
    </row>
    <row r="55" spans="2:8" ht="31.5" x14ac:dyDescent="0.25">
      <c r="B55" s="1">
        <v>23</v>
      </c>
      <c r="C55" s="178" t="s">
        <v>60</v>
      </c>
      <c r="D55" s="239">
        <v>692470</v>
      </c>
      <c r="E55" s="240"/>
      <c r="F55" s="241">
        <f t="shared" si="0"/>
        <v>692.47</v>
      </c>
      <c r="G55" s="242"/>
      <c r="H55" s="14">
        <f t="shared" si="1"/>
        <v>403.01754</v>
      </c>
    </row>
    <row r="56" spans="2:8" ht="31.5" x14ac:dyDescent="0.25">
      <c r="B56" s="1">
        <v>24</v>
      </c>
      <c r="C56" s="178" t="s">
        <v>61</v>
      </c>
      <c r="D56" s="239">
        <v>967418</v>
      </c>
      <c r="E56" s="240"/>
      <c r="F56" s="241">
        <f t="shared" si="0"/>
        <v>967.41800000000001</v>
      </c>
      <c r="G56" s="242"/>
      <c r="H56" s="14">
        <f t="shared" si="1"/>
        <v>563.03727600000002</v>
      </c>
    </row>
    <row r="57" spans="2:8" ht="31.5" x14ac:dyDescent="0.25">
      <c r="B57" s="1">
        <v>25</v>
      </c>
      <c r="C57" s="178" t="s">
        <v>62</v>
      </c>
      <c r="D57" s="239">
        <v>1518160</v>
      </c>
      <c r="E57" s="240"/>
      <c r="F57" s="241">
        <f t="shared" si="0"/>
        <v>1518.16</v>
      </c>
      <c r="G57" s="242"/>
      <c r="H57" s="14">
        <f t="shared" si="1"/>
        <v>883.56912</v>
      </c>
    </row>
    <row r="58" spans="2:8" ht="31.5" x14ac:dyDescent="0.25">
      <c r="B58" s="1">
        <v>26</v>
      </c>
      <c r="C58" s="178" t="s">
        <v>63</v>
      </c>
      <c r="D58" s="239">
        <v>539630</v>
      </c>
      <c r="E58" s="240"/>
      <c r="F58" s="241">
        <f t="shared" si="0"/>
        <v>539.63</v>
      </c>
      <c r="G58" s="242"/>
      <c r="H58" s="14">
        <f t="shared" si="1"/>
        <v>314.06466</v>
      </c>
    </row>
    <row r="59" spans="2:8" ht="31.5" x14ac:dyDescent="0.25">
      <c r="B59" s="1">
        <v>27</v>
      </c>
      <c r="C59" s="178" t="s">
        <v>64</v>
      </c>
      <c r="D59" s="239">
        <v>1219402.83</v>
      </c>
      <c r="E59" s="240"/>
      <c r="F59" s="241">
        <f t="shared" si="0"/>
        <v>1219.40283</v>
      </c>
      <c r="G59" s="242"/>
      <c r="H59" s="14">
        <f t="shared" si="1"/>
        <v>709.69244705999995</v>
      </c>
    </row>
    <row r="60" spans="2:8" ht="31.5" x14ac:dyDescent="0.25">
      <c r="B60" s="1">
        <v>28</v>
      </c>
      <c r="C60" s="178" t="s">
        <v>65</v>
      </c>
      <c r="D60" s="239">
        <v>774990</v>
      </c>
      <c r="E60" s="240"/>
      <c r="F60" s="241">
        <f t="shared" si="0"/>
        <v>774.99</v>
      </c>
      <c r="G60" s="242"/>
      <c r="H60" s="14">
        <f t="shared" si="1"/>
        <v>451.04417999999998</v>
      </c>
    </row>
    <row r="61" spans="2:8" ht="47.25" x14ac:dyDescent="0.25">
      <c r="B61" s="1">
        <v>29</v>
      </c>
      <c r="C61" s="178" t="s">
        <v>66</v>
      </c>
      <c r="D61" s="239">
        <v>898524.2</v>
      </c>
      <c r="E61" s="240"/>
      <c r="F61" s="241">
        <f t="shared" si="0"/>
        <v>898.52419999999995</v>
      </c>
      <c r="G61" s="242"/>
      <c r="H61" s="14">
        <f t="shared" si="1"/>
        <v>522.94108439999991</v>
      </c>
    </row>
    <row r="62" spans="2:8" ht="47.25" x14ac:dyDescent="0.25">
      <c r="B62" s="1">
        <v>30</v>
      </c>
      <c r="C62" s="178" t="s">
        <v>67</v>
      </c>
      <c r="D62" s="239">
        <v>1226047</v>
      </c>
      <c r="E62" s="240"/>
      <c r="F62" s="241">
        <f t="shared" si="0"/>
        <v>1226.047</v>
      </c>
      <c r="G62" s="242"/>
      <c r="H62" s="14">
        <f t="shared" si="1"/>
        <v>713.55935399999998</v>
      </c>
    </row>
    <row r="63" spans="2:8" ht="31.5" x14ac:dyDescent="0.25">
      <c r="B63" s="1">
        <v>31</v>
      </c>
      <c r="C63" s="178" t="s">
        <v>68</v>
      </c>
      <c r="D63" s="239">
        <v>1087088</v>
      </c>
      <c r="E63" s="240"/>
      <c r="F63" s="241">
        <f t="shared" si="0"/>
        <v>1087.088</v>
      </c>
      <c r="G63" s="242"/>
      <c r="H63" s="14">
        <f t="shared" si="1"/>
        <v>632.68521599999997</v>
      </c>
    </row>
    <row r="64" spans="2:8" ht="31.5" x14ac:dyDescent="0.25">
      <c r="B64" s="1">
        <v>32</v>
      </c>
      <c r="C64" s="178" t="s">
        <v>69</v>
      </c>
      <c r="D64" s="239">
        <v>1469422</v>
      </c>
      <c r="E64" s="240"/>
      <c r="F64" s="241">
        <f t="shared" ref="F64:F96" si="2">D64*0.001</f>
        <v>1469.422</v>
      </c>
      <c r="G64" s="242"/>
      <c r="H64" s="14">
        <f t="shared" ref="H64:H96" si="3">F64*$L$19</f>
        <v>855.20360399999993</v>
      </c>
    </row>
    <row r="65" spans="2:8" ht="47.25" x14ac:dyDescent="0.25">
      <c r="B65" s="1">
        <v>33</v>
      </c>
      <c r="C65" s="178" t="s">
        <v>70</v>
      </c>
      <c r="D65" s="239">
        <v>511357</v>
      </c>
      <c r="E65" s="240"/>
      <c r="F65" s="241">
        <f t="shared" si="2"/>
        <v>511.35700000000003</v>
      </c>
      <c r="G65" s="242"/>
      <c r="H65" s="14">
        <f t="shared" si="3"/>
        <v>297.60977400000002</v>
      </c>
    </row>
    <row r="66" spans="2:8" ht="31.5" x14ac:dyDescent="0.25">
      <c r="B66" s="1">
        <v>34</v>
      </c>
      <c r="C66" s="178" t="s">
        <v>71</v>
      </c>
      <c r="D66" s="239">
        <v>1243620</v>
      </c>
      <c r="E66" s="240"/>
      <c r="F66" s="241">
        <f t="shared" si="2"/>
        <v>1243.6200000000001</v>
      </c>
      <c r="G66" s="242"/>
      <c r="H66" s="14">
        <f t="shared" si="3"/>
        <v>723.78683999999998</v>
      </c>
    </row>
    <row r="67" spans="2:8" ht="31.5" x14ac:dyDescent="0.25">
      <c r="B67" s="1">
        <v>35</v>
      </c>
      <c r="C67" s="178" t="s">
        <v>72</v>
      </c>
      <c r="D67" s="239">
        <v>700424</v>
      </c>
      <c r="E67" s="240"/>
      <c r="F67" s="241">
        <f t="shared" si="2"/>
        <v>700.42399999999998</v>
      </c>
      <c r="G67" s="242"/>
      <c r="H67" s="14">
        <f t="shared" si="3"/>
        <v>407.64676799999995</v>
      </c>
    </row>
    <row r="68" spans="2:8" ht="31.5" x14ac:dyDescent="0.25">
      <c r="B68" s="1">
        <v>36</v>
      </c>
      <c r="C68" s="178" t="s">
        <v>73</v>
      </c>
      <c r="D68" s="239">
        <v>596125</v>
      </c>
      <c r="E68" s="240"/>
      <c r="F68" s="241">
        <f t="shared" si="2"/>
        <v>596.125</v>
      </c>
      <c r="G68" s="242"/>
      <c r="H68" s="14">
        <f t="shared" si="3"/>
        <v>346.94475</v>
      </c>
    </row>
    <row r="69" spans="2:8" ht="31.5" x14ac:dyDescent="0.25">
      <c r="B69" s="1">
        <v>37</v>
      </c>
      <c r="C69" s="178" t="s">
        <v>74</v>
      </c>
      <c r="D69" s="239">
        <v>582140</v>
      </c>
      <c r="E69" s="240"/>
      <c r="F69" s="241">
        <f t="shared" si="2"/>
        <v>582.14</v>
      </c>
      <c r="G69" s="242"/>
      <c r="H69" s="14">
        <f t="shared" si="3"/>
        <v>338.80547999999999</v>
      </c>
    </row>
    <row r="70" spans="2:8" ht="31.5" x14ac:dyDescent="0.25">
      <c r="B70" s="1">
        <v>38</v>
      </c>
      <c r="C70" s="178" t="s">
        <v>75</v>
      </c>
      <c r="D70" s="239">
        <v>1084377</v>
      </c>
      <c r="E70" s="240"/>
      <c r="F70" s="241">
        <f t="shared" si="2"/>
        <v>1084.377</v>
      </c>
      <c r="G70" s="242"/>
      <c r="H70" s="14">
        <f t="shared" si="3"/>
        <v>631.10741399999995</v>
      </c>
    </row>
    <row r="71" spans="2:8" ht="31.5" x14ac:dyDescent="0.25">
      <c r="B71" s="1">
        <v>39</v>
      </c>
      <c r="C71" s="178" t="s">
        <v>76</v>
      </c>
      <c r="D71" s="239">
        <v>1120021</v>
      </c>
      <c r="E71" s="240"/>
      <c r="F71" s="241">
        <f t="shared" si="2"/>
        <v>1120.021</v>
      </c>
      <c r="G71" s="242"/>
      <c r="H71" s="14">
        <f t="shared" si="3"/>
        <v>651.85222199999998</v>
      </c>
    </row>
    <row r="72" spans="2:8" ht="31.5" x14ac:dyDescent="0.25">
      <c r="B72" s="1">
        <v>40</v>
      </c>
      <c r="C72" s="178" t="s">
        <v>77</v>
      </c>
      <c r="D72" s="239">
        <v>498706</v>
      </c>
      <c r="E72" s="240"/>
      <c r="F72" s="241">
        <f t="shared" si="2"/>
        <v>498.70600000000002</v>
      </c>
      <c r="G72" s="242"/>
      <c r="H72" s="14">
        <f t="shared" si="3"/>
        <v>290.246892</v>
      </c>
    </row>
    <row r="73" spans="2:8" ht="31.5" x14ac:dyDescent="0.25">
      <c r="B73" s="1">
        <v>41</v>
      </c>
      <c r="C73" s="178" t="s">
        <v>78</v>
      </c>
      <c r="D73" s="239">
        <v>407561</v>
      </c>
      <c r="E73" s="240"/>
      <c r="F73" s="241">
        <f t="shared" si="2"/>
        <v>407.56100000000004</v>
      </c>
      <c r="G73" s="242"/>
      <c r="H73" s="14">
        <f t="shared" si="3"/>
        <v>237.200502</v>
      </c>
    </row>
    <row r="74" spans="2:8" ht="31.5" x14ac:dyDescent="0.25">
      <c r="B74" s="1">
        <v>42</v>
      </c>
      <c r="C74" s="178" t="s">
        <v>79</v>
      </c>
      <c r="D74" s="239">
        <v>1111950</v>
      </c>
      <c r="E74" s="240"/>
      <c r="F74" s="241">
        <f t="shared" si="2"/>
        <v>1111.95</v>
      </c>
      <c r="G74" s="242"/>
      <c r="H74" s="14">
        <f t="shared" si="3"/>
        <v>647.1549</v>
      </c>
    </row>
    <row r="75" spans="2:8" ht="31.5" x14ac:dyDescent="0.25">
      <c r="B75" s="1">
        <v>43</v>
      </c>
      <c r="C75" s="178" t="s">
        <v>80</v>
      </c>
      <c r="D75" s="239">
        <v>544849</v>
      </c>
      <c r="E75" s="240"/>
      <c r="F75" s="241">
        <f t="shared" si="2"/>
        <v>544.84900000000005</v>
      </c>
      <c r="G75" s="242"/>
      <c r="H75" s="14">
        <f t="shared" si="3"/>
        <v>317.10211800000002</v>
      </c>
    </row>
    <row r="76" spans="2:8" ht="31.5" x14ac:dyDescent="0.25">
      <c r="B76" s="1">
        <v>44</v>
      </c>
      <c r="C76" s="178" t="s">
        <v>81</v>
      </c>
      <c r="D76" s="239">
        <v>721439</v>
      </c>
      <c r="E76" s="240"/>
      <c r="F76" s="241">
        <f t="shared" si="2"/>
        <v>721.43899999999996</v>
      </c>
      <c r="G76" s="242"/>
      <c r="H76" s="14">
        <f t="shared" si="3"/>
        <v>419.87749799999995</v>
      </c>
    </row>
    <row r="77" spans="2:8" ht="31.5" x14ac:dyDescent="0.25">
      <c r="B77" s="1">
        <v>45</v>
      </c>
      <c r="C77" s="178" t="s">
        <v>82</v>
      </c>
      <c r="D77" s="239">
        <v>874327.24</v>
      </c>
      <c r="E77" s="240"/>
      <c r="F77" s="241">
        <f t="shared" si="2"/>
        <v>874.32723999999996</v>
      </c>
      <c r="G77" s="242"/>
      <c r="H77" s="14">
        <f t="shared" si="3"/>
        <v>508.85845367999997</v>
      </c>
    </row>
    <row r="78" spans="2:8" ht="31.5" x14ac:dyDescent="0.25">
      <c r="B78" s="1">
        <v>46</v>
      </c>
      <c r="C78" s="178" t="s">
        <v>83</v>
      </c>
      <c r="D78" s="239">
        <v>588690</v>
      </c>
      <c r="E78" s="240"/>
      <c r="F78" s="241">
        <f t="shared" si="2"/>
        <v>588.69000000000005</v>
      </c>
      <c r="G78" s="242"/>
      <c r="H78" s="14">
        <f t="shared" si="3"/>
        <v>342.61758000000003</v>
      </c>
    </row>
    <row r="79" spans="2:8" ht="31.5" x14ac:dyDescent="0.25">
      <c r="B79" s="1">
        <v>47</v>
      </c>
      <c r="C79" s="178" t="s">
        <v>84</v>
      </c>
      <c r="D79" s="239">
        <v>886630</v>
      </c>
      <c r="E79" s="240"/>
      <c r="F79" s="241">
        <f t="shared" si="2"/>
        <v>886.63</v>
      </c>
      <c r="G79" s="242"/>
      <c r="H79" s="14">
        <f t="shared" si="3"/>
        <v>516.01865999999995</v>
      </c>
    </row>
    <row r="80" spans="2:8" ht="31.5" x14ac:dyDescent="0.25">
      <c r="B80" s="1">
        <v>48</v>
      </c>
      <c r="C80" s="178" t="s">
        <v>85</v>
      </c>
      <c r="D80" s="239">
        <v>565122</v>
      </c>
      <c r="E80" s="240"/>
      <c r="F80" s="241">
        <f t="shared" si="2"/>
        <v>565.12199999999996</v>
      </c>
      <c r="G80" s="242"/>
      <c r="H80" s="14">
        <f t="shared" si="3"/>
        <v>328.90100399999994</v>
      </c>
    </row>
    <row r="81" spans="2:8" ht="15.75" x14ac:dyDescent="0.25">
      <c r="B81" s="1">
        <v>49</v>
      </c>
      <c r="C81" s="178" t="s">
        <v>86</v>
      </c>
      <c r="D81" s="239">
        <v>593347</v>
      </c>
      <c r="E81" s="240"/>
      <c r="F81" s="241">
        <f t="shared" si="2"/>
        <v>593.34699999999998</v>
      </c>
      <c r="G81" s="242"/>
      <c r="H81" s="14">
        <f t="shared" si="3"/>
        <v>345.32795399999998</v>
      </c>
    </row>
    <row r="82" spans="2:8" ht="15.75" x14ac:dyDescent="0.25">
      <c r="B82" s="1">
        <v>50</v>
      </c>
      <c r="C82" s="178" t="s">
        <v>87</v>
      </c>
      <c r="D82" s="239">
        <v>647674</v>
      </c>
      <c r="E82" s="240"/>
      <c r="F82" s="241">
        <f t="shared" si="2"/>
        <v>647.67399999999998</v>
      </c>
      <c r="G82" s="242"/>
      <c r="H82" s="14">
        <f t="shared" si="3"/>
        <v>376.94626799999998</v>
      </c>
    </row>
    <row r="83" spans="2:8" ht="15.75" x14ac:dyDescent="0.25">
      <c r="B83" s="1">
        <v>51</v>
      </c>
      <c r="C83" s="179" t="s">
        <v>88</v>
      </c>
      <c r="D83" s="239">
        <v>602582</v>
      </c>
      <c r="E83" s="240"/>
      <c r="F83" s="241">
        <f t="shared" si="2"/>
        <v>602.58199999999999</v>
      </c>
      <c r="G83" s="242"/>
      <c r="H83" s="14">
        <f t="shared" si="3"/>
        <v>350.70272399999999</v>
      </c>
    </row>
    <row r="84" spans="2:8" ht="31.5" x14ac:dyDescent="0.25">
      <c r="B84" s="1">
        <v>52</v>
      </c>
      <c r="C84" s="178" t="s">
        <v>89</v>
      </c>
      <c r="D84" s="239">
        <v>1657390</v>
      </c>
      <c r="E84" s="240"/>
      <c r="F84" s="241">
        <f t="shared" si="2"/>
        <v>1657.39</v>
      </c>
      <c r="G84" s="242"/>
      <c r="H84" s="14">
        <f t="shared" si="3"/>
        <v>964.60098000000005</v>
      </c>
    </row>
    <row r="85" spans="2:8" ht="31.5" x14ac:dyDescent="0.25">
      <c r="B85" s="1">
        <v>53</v>
      </c>
      <c r="C85" s="178" t="s">
        <v>90</v>
      </c>
      <c r="D85" s="239">
        <v>670460</v>
      </c>
      <c r="E85" s="240"/>
      <c r="F85" s="241">
        <f t="shared" si="2"/>
        <v>670.46</v>
      </c>
      <c r="G85" s="242"/>
      <c r="H85" s="14">
        <f t="shared" si="3"/>
        <v>390.20771999999999</v>
      </c>
    </row>
    <row r="86" spans="2:8" ht="15.75" x14ac:dyDescent="0.25">
      <c r="B86" s="1">
        <v>54</v>
      </c>
      <c r="C86" s="179" t="s">
        <v>91</v>
      </c>
      <c r="D86" s="239">
        <v>885455</v>
      </c>
      <c r="E86" s="240"/>
      <c r="F86" s="241">
        <f t="shared" si="2"/>
        <v>885.45500000000004</v>
      </c>
      <c r="G86" s="242"/>
      <c r="H86" s="14">
        <f t="shared" si="3"/>
        <v>515.33480999999995</v>
      </c>
    </row>
    <row r="87" spans="2:8" ht="47.25" x14ac:dyDescent="0.25">
      <c r="B87" s="1">
        <v>55</v>
      </c>
      <c r="C87" s="178" t="s">
        <v>92</v>
      </c>
      <c r="D87" s="239">
        <v>676935</v>
      </c>
      <c r="E87" s="240"/>
      <c r="F87" s="241">
        <f t="shared" si="2"/>
        <v>676.93500000000006</v>
      </c>
      <c r="G87" s="242"/>
      <c r="H87" s="14">
        <f t="shared" si="3"/>
        <v>393.97617000000002</v>
      </c>
    </row>
    <row r="88" spans="2:8" ht="63" x14ac:dyDescent="0.25">
      <c r="B88" s="1">
        <v>56</v>
      </c>
      <c r="C88" s="178" t="s">
        <v>93</v>
      </c>
      <c r="D88" s="239">
        <v>1689128</v>
      </c>
      <c r="E88" s="240"/>
      <c r="F88" s="241">
        <f t="shared" si="2"/>
        <v>1689.1279999999999</v>
      </c>
      <c r="G88" s="242"/>
      <c r="H88" s="14">
        <f t="shared" si="3"/>
        <v>983.07249599999989</v>
      </c>
    </row>
    <row r="89" spans="2:8" ht="31.5" x14ac:dyDescent="0.25">
      <c r="B89" s="1">
        <v>57</v>
      </c>
      <c r="C89" s="178" t="s">
        <v>94</v>
      </c>
      <c r="D89" s="239">
        <v>696860</v>
      </c>
      <c r="E89" s="240"/>
      <c r="F89" s="241">
        <f t="shared" si="2"/>
        <v>696.86</v>
      </c>
      <c r="G89" s="242"/>
      <c r="H89" s="14">
        <f t="shared" si="3"/>
        <v>405.57252</v>
      </c>
    </row>
    <row r="90" spans="2:8" ht="31.5" x14ac:dyDescent="0.25">
      <c r="B90" s="1">
        <v>58</v>
      </c>
      <c r="C90" s="178" t="s">
        <v>95</v>
      </c>
      <c r="D90" s="239">
        <v>942398</v>
      </c>
      <c r="E90" s="240"/>
      <c r="F90" s="241">
        <f t="shared" si="2"/>
        <v>942.39800000000002</v>
      </c>
      <c r="G90" s="242"/>
      <c r="H90" s="14">
        <f t="shared" si="3"/>
        <v>548.47563600000001</v>
      </c>
    </row>
    <row r="91" spans="2:8" ht="15.75" x14ac:dyDescent="0.25">
      <c r="B91" s="1">
        <v>59</v>
      </c>
      <c r="C91" s="178" t="s">
        <v>96</v>
      </c>
      <c r="D91" s="239">
        <v>938208</v>
      </c>
      <c r="E91" s="240"/>
      <c r="F91" s="241">
        <f t="shared" si="2"/>
        <v>938.20799999999997</v>
      </c>
      <c r="G91" s="242"/>
      <c r="H91" s="14">
        <f t="shared" si="3"/>
        <v>546.03705599999989</v>
      </c>
    </row>
    <row r="92" spans="2:8" ht="47.25" x14ac:dyDescent="0.25">
      <c r="B92" s="1">
        <v>60</v>
      </c>
      <c r="C92" s="178" t="s">
        <v>97</v>
      </c>
      <c r="D92" s="239">
        <v>356703</v>
      </c>
      <c r="E92" s="240"/>
      <c r="F92" s="241">
        <f t="shared" si="2"/>
        <v>356.70300000000003</v>
      </c>
      <c r="G92" s="242"/>
      <c r="H92" s="14">
        <f t="shared" si="3"/>
        <v>207.601146</v>
      </c>
    </row>
    <row r="93" spans="2:8" ht="31.5" x14ac:dyDescent="0.25">
      <c r="B93" s="1">
        <v>61</v>
      </c>
      <c r="C93" s="178" t="s">
        <v>98</v>
      </c>
      <c r="D93" s="239">
        <v>466892</v>
      </c>
      <c r="E93" s="240"/>
      <c r="F93" s="241">
        <f t="shared" si="2"/>
        <v>466.892</v>
      </c>
      <c r="G93" s="242"/>
      <c r="H93" s="14">
        <f t="shared" si="3"/>
        <v>271.73114399999997</v>
      </c>
    </row>
    <row r="94" spans="2:8" ht="31.5" x14ac:dyDescent="0.25">
      <c r="B94" s="1">
        <v>62</v>
      </c>
      <c r="C94" s="178" t="s">
        <v>99</v>
      </c>
      <c r="D94" s="239">
        <v>2930758</v>
      </c>
      <c r="E94" s="240"/>
      <c r="F94" s="241">
        <f t="shared" si="2"/>
        <v>2930.7580000000003</v>
      </c>
      <c r="G94" s="242"/>
      <c r="H94" s="14">
        <f t="shared" si="3"/>
        <v>1705.7011560000001</v>
      </c>
    </row>
    <row r="95" spans="2:8" ht="31.5" x14ac:dyDescent="0.25">
      <c r="B95" s="1">
        <v>63</v>
      </c>
      <c r="C95" s="178" t="s">
        <v>100</v>
      </c>
      <c r="D95" s="239">
        <v>674877</v>
      </c>
      <c r="E95" s="240"/>
      <c r="F95" s="241">
        <f t="shared" si="2"/>
        <v>674.87700000000007</v>
      </c>
      <c r="G95" s="242"/>
      <c r="H95" s="14">
        <f t="shared" si="3"/>
        <v>392.778414</v>
      </c>
    </row>
    <row r="96" spans="2:8" ht="31.5" x14ac:dyDescent="0.25">
      <c r="B96" s="1">
        <v>64</v>
      </c>
      <c r="C96" s="178" t="s">
        <v>101</v>
      </c>
      <c r="D96" s="239">
        <v>1141315</v>
      </c>
      <c r="E96" s="240"/>
      <c r="F96" s="241">
        <f t="shared" si="2"/>
        <v>1141.3150000000001</v>
      </c>
      <c r="G96" s="242"/>
      <c r="H96" s="14">
        <f t="shared" si="3"/>
        <v>664.24532999999997</v>
      </c>
    </row>
    <row r="97" spans="1:8" x14ac:dyDescent="0.25">
      <c r="A97" s="1"/>
      <c r="B97" s="239" t="s">
        <v>148</v>
      </c>
      <c r="C97" s="243"/>
      <c r="D97" s="243"/>
      <c r="E97" s="243"/>
      <c r="F97" s="243"/>
      <c r="G97" s="240"/>
      <c r="H97" s="14">
        <f>SUM(H33:H96)</f>
        <v>32643.865546920002</v>
      </c>
    </row>
  </sheetData>
  <mergeCells count="169">
    <mergeCell ref="D3:H3"/>
    <mergeCell ref="J3:J4"/>
    <mergeCell ref="K3:S3"/>
    <mergeCell ref="D5:D7"/>
    <mergeCell ref="F5:H5"/>
    <mergeCell ref="J5:J6"/>
    <mergeCell ref="K5:R5"/>
    <mergeCell ref="E6:E7"/>
    <mergeCell ref="F6:H7"/>
    <mergeCell ref="I6:I7"/>
    <mergeCell ref="J7:J9"/>
    <mergeCell ref="D8:D9"/>
    <mergeCell ref="E8:E9"/>
    <mergeCell ref="F8:H8"/>
    <mergeCell ref="F9:H9"/>
    <mergeCell ref="D10:D11"/>
    <mergeCell ref="E10:E11"/>
    <mergeCell ref="G10:H10"/>
    <mergeCell ref="G11:H11"/>
    <mergeCell ref="J11:J12"/>
    <mergeCell ref="K11:R11"/>
    <mergeCell ref="D12:D14"/>
    <mergeCell ref="E12:E14"/>
    <mergeCell ref="G12:H12"/>
    <mergeCell ref="F13:F14"/>
    <mergeCell ref="G13:H14"/>
    <mergeCell ref="J13:J14"/>
    <mergeCell ref="D15:D16"/>
    <mergeCell ref="E15:E16"/>
    <mergeCell ref="G15:H15"/>
    <mergeCell ref="J15:J16"/>
    <mergeCell ref="G16:H16"/>
    <mergeCell ref="J17:J18"/>
    <mergeCell ref="D49:E49"/>
    <mergeCell ref="F49:G49"/>
    <mergeCell ref="K17:N17"/>
    <mergeCell ref="L18:N18"/>
    <mergeCell ref="L19:N19"/>
    <mergeCell ref="D31:E31"/>
    <mergeCell ref="F31:G31"/>
    <mergeCell ref="D32:E32"/>
    <mergeCell ref="F32:G32"/>
    <mergeCell ref="D33:E33"/>
    <mergeCell ref="F33:G33"/>
    <mergeCell ref="D34:E34"/>
    <mergeCell ref="F34:G34"/>
    <mergeCell ref="D35:E35"/>
    <mergeCell ref="D48:E48"/>
    <mergeCell ref="F48:G48"/>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50:E50"/>
    <mergeCell ref="F50:G50"/>
    <mergeCell ref="D51:E51"/>
    <mergeCell ref="F51:G51"/>
    <mergeCell ref="D52:E52"/>
    <mergeCell ref="F52:G52"/>
    <mergeCell ref="D53:E53"/>
    <mergeCell ref="F53:G53"/>
    <mergeCell ref="D54:E54"/>
    <mergeCell ref="F54:G54"/>
    <mergeCell ref="D55:E55"/>
    <mergeCell ref="F55:G55"/>
    <mergeCell ref="D56:E56"/>
    <mergeCell ref="F56:G56"/>
    <mergeCell ref="D57:E57"/>
    <mergeCell ref="F57:G57"/>
    <mergeCell ref="D58:E58"/>
    <mergeCell ref="F58:G58"/>
    <mergeCell ref="D59:E59"/>
    <mergeCell ref="F59:G59"/>
    <mergeCell ref="D60:E60"/>
    <mergeCell ref="F60:G60"/>
    <mergeCell ref="D61:E61"/>
    <mergeCell ref="F61:G61"/>
    <mergeCell ref="D62:E62"/>
    <mergeCell ref="F62:G62"/>
    <mergeCell ref="D63:E63"/>
    <mergeCell ref="F63:G63"/>
    <mergeCell ref="D64:E64"/>
    <mergeCell ref="F64:G64"/>
    <mergeCell ref="D65:E65"/>
    <mergeCell ref="F65:G65"/>
    <mergeCell ref="D66:E66"/>
    <mergeCell ref="F66:G66"/>
    <mergeCell ref="D67:E67"/>
    <mergeCell ref="F67:G67"/>
    <mergeCell ref="D68:E68"/>
    <mergeCell ref="F68:G68"/>
    <mergeCell ref="D69:E69"/>
    <mergeCell ref="F69:G69"/>
    <mergeCell ref="D70:E70"/>
    <mergeCell ref="F70:G70"/>
    <mergeCell ref="D71:E71"/>
    <mergeCell ref="F71:G71"/>
    <mergeCell ref="D72:E72"/>
    <mergeCell ref="F72:G72"/>
    <mergeCell ref="D73:E73"/>
    <mergeCell ref="F73:G73"/>
    <mergeCell ref="D74:E74"/>
    <mergeCell ref="F74:G74"/>
    <mergeCell ref="D75:E75"/>
    <mergeCell ref="F75:G75"/>
    <mergeCell ref="D76:E76"/>
    <mergeCell ref="F76:G76"/>
    <mergeCell ref="D77:E77"/>
    <mergeCell ref="F77:G77"/>
    <mergeCell ref="D78:E78"/>
    <mergeCell ref="F78:G78"/>
    <mergeCell ref="D79:E79"/>
    <mergeCell ref="F79:G79"/>
    <mergeCell ref="D80:E80"/>
    <mergeCell ref="F80:G80"/>
    <mergeCell ref="D81:E81"/>
    <mergeCell ref="F81:G81"/>
    <mergeCell ref="D82:E82"/>
    <mergeCell ref="F82:G82"/>
    <mergeCell ref="D83:E83"/>
    <mergeCell ref="F83:G83"/>
    <mergeCell ref="D84:E84"/>
    <mergeCell ref="F84:G84"/>
    <mergeCell ref="D85:E85"/>
    <mergeCell ref="F85:G85"/>
    <mergeCell ref="D86:E86"/>
    <mergeCell ref="F86:G86"/>
    <mergeCell ref="D87:E87"/>
    <mergeCell ref="F87:G87"/>
    <mergeCell ref="D88:E88"/>
    <mergeCell ref="F88:G88"/>
    <mergeCell ref="F94:G94"/>
    <mergeCell ref="D89:E89"/>
    <mergeCell ref="F89:G89"/>
    <mergeCell ref="D90:E90"/>
    <mergeCell ref="F90:G90"/>
    <mergeCell ref="D91:E91"/>
    <mergeCell ref="F91:G91"/>
    <mergeCell ref="D95:E95"/>
    <mergeCell ref="F95:G95"/>
    <mergeCell ref="D96:E96"/>
    <mergeCell ref="F96:G96"/>
    <mergeCell ref="B97:G97"/>
    <mergeCell ref="D92:E92"/>
    <mergeCell ref="F92:G92"/>
    <mergeCell ref="D93:E93"/>
    <mergeCell ref="F93:G93"/>
    <mergeCell ref="D94:E94"/>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81"/>
  <sheetViews>
    <sheetView showGridLines="0" zoomScale="80" zoomScaleNormal="80" workbookViewId="0">
      <selection activeCell="P324" sqref="P324"/>
    </sheetView>
  </sheetViews>
  <sheetFormatPr baseColWidth="10" defaultColWidth="11.42578125" defaultRowHeight="15" x14ac:dyDescent="0.25"/>
  <cols>
    <col min="1" max="1" width="2.5703125" style="67" customWidth="1"/>
    <col min="2" max="2" width="6" style="67" customWidth="1"/>
    <col min="3" max="3" width="17.85546875" style="67" customWidth="1"/>
    <col min="4" max="4" width="19.7109375" style="67" customWidth="1"/>
    <col min="5" max="5" width="14.85546875" style="67" customWidth="1"/>
    <col min="6" max="6" width="21" style="67" customWidth="1"/>
    <col min="7" max="7" width="24.7109375" style="67" customWidth="1"/>
    <col min="8" max="8" width="5.42578125" style="67" customWidth="1"/>
    <col min="9" max="9" width="13.140625" style="67" customWidth="1"/>
    <col min="10" max="10" width="11.42578125" style="67"/>
    <col min="11" max="11" width="18.85546875" style="67" customWidth="1"/>
    <col min="12" max="12" width="18.7109375" style="67" customWidth="1"/>
    <col min="13" max="13" width="13.85546875" style="67" customWidth="1"/>
    <col min="14" max="14" width="15.7109375" style="67" customWidth="1"/>
    <col min="15" max="16" width="17" style="67" customWidth="1"/>
    <col min="17" max="17" width="20.42578125" style="67" customWidth="1"/>
    <col min="18" max="18" width="26.42578125" style="67" customWidth="1"/>
    <col min="19" max="16384" width="11.42578125" style="67"/>
  </cols>
  <sheetData>
    <row r="2" spans="4:19" ht="15.75" x14ac:dyDescent="0.25">
      <c r="D2" s="3"/>
      <c r="E2" s="4"/>
      <c r="F2" s="4"/>
      <c r="G2" s="4"/>
      <c r="H2" s="4"/>
      <c r="I2" s="4"/>
      <c r="J2" s="4"/>
      <c r="K2" s="3"/>
      <c r="L2" s="3"/>
      <c r="M2" s="3"/>
    </row>
    <row r="3" spans="4:19" ht="15" customHeight="1" x14ac:dyDescent="0.25">
      <c r="D3" s="271" t="s">
        <v>153</v>
      </c>
      <c r="E3" s="272"/>
      <c r="F3" s="272"/>
      <c r="G3" s="272"/>
      <c r="H3" s="273"/>
      <c r="I3" s="17"/>
      <c r="J3" s="250"/>
      <c r="K3" s="274" t="s">
        <v>154</v>
      </c>
      <c r="L3" s="275"/>
      <c r="M3" s="275"/>
      <c r="N3" s="275"/>
      <c r="O3" s="275"/>
      <c r="P3" s="275"/>
      <c r="Q3" s="275"/>
      <c r="R3" s="275"/>
      <c r="S3" s="275"/>
    </row>
    <row r="4" spans="4:19" ht="15" customHeight="1" thickBot="1" x14ac:dyDescent="0.3">
      <c r="D4" s="5"/>
      <c r="E4" s="5"/>
      <c r="F4" s="5"/>
      <c r="G4" s="5"/>
      <c r="H4" s="5"/>
      <c r="I4" s="5"/>
      <c r="J4" s="250"/>
      <c r="K4" s="3"/>
      <c r="L4" s="3"/>
      <c r="M4" s="3"/>
    </row>
    <row r="5" spans="4:19" ht="15" customHeight="1" x14ac:dyDescent="0.25">
      <c r="D5" s="276" t="s">
        <v>155</v>
      </c>
      <c r="E5" s="23"/>
      <c r="F5" s="277" t="s">
        <v>156</v>
      </c>
      <c r="G5" s="278"/>
      <c r="H5" s="279"/>
      <c r="I5" s="199"/>
      <c r="J5" s="250"/>
      <c r="K5" s="215" t="s">
        <v>2</v>
      </c>
      <c r="L5" s="215"/>
      <c r="M5" s="215"/>
      <c r="N5" s="215"/>
      <c r="O5" s="215"/>
      <c r="P5" s="215"/>
      <c r="Q5" s="215"/>
      <c r="R5" s="215"/>
      <c r="S5" s="12"/>
    </row>
    <row r="6" spans="4:19" ht="40.5" customHeight="1" x14ac:dyDescent="0.25">
      <c r="D6" s="244"/>
      <c r="E6" s="280" t="s">
        <v>157</v>
      </c>
      <c r="F6" s="282">
        <f>Consumos!BT10</f>
        <v>56089116.059999995</v>
      </c>
      <c r="G6" s="283"/>
      <c r="H6" s="284"/>
      <c r="I6" s="288"/>
      <c r="J6" s="250"/>
      <c r="K6" s="11" t="s">
        <v>4</v>
      </c>
      <c r="L6" s="190" t="s">
        <v>19</v>
      </c>
      <c r="M6" s="190" t="s">
        <v>6</v>
      </c>
      <c r="N6" s="190" t="s">
        <v>7</v>
      </c>
      <c r="O6" s="190" t="s">
        <v>158</v>
      </c>
      <c r="P6" s="190" t="s">
        <v>159</v>
      </c>
      <c r="Q6" s="190" t="s">
        <v>10</v>
      </c>
      <c r="R6" s="190" t="s">
        <v>11</v>
      </c>
      <c r="S6" s="190" t="s">
        <v>12</v>
      </c>
    </row>
    <row r="7" spans="4:19" ht="15" customHeight="1" thickBot="1" x14ac:dyDescent="0.3">
      <c r="D7" s="245"/>
      <c r="E7" s="281"/>
      <c r="F7" s="285"/>
      <c r="G7" s="286"/>
      <c r="H7" s="287"/>
      <c r="I7" s="288"/>
      <c r="J7" s="250"/>
      <c r="K7" s="191" t="s">
        <v>15</v>
      </c>
      <c r="L7" s="191">
        <v>5365</v>
      </c>
      <c r="M7" s="191" t="s">
        <v>16</v>
      </c>
      <c r="N7" s="191">
        <v>6.9300000000000004E-5</v>
      </c>
      <c r="O7" s="191">
        <f>0.000025/1000</f>
        <v>2.5000000000000002E-8</v>
      </c>
      <c r="P7" s="191">
        <f>0.000008/1000</f>
        <v>7.9999999999999988E-9</v>
      </c>
      <c r="Q7" s="191">
        <v>28</v>
      </c>
      <c r="R7" s="191">
        <v>265</v>
      </c>
      <c r="S7" s="191">
        <v>680</v>
      </c>
    </row>
    <row r="8" spans="4:19" ht="15" customHeight="1" x14ac:dyDescent="0.25">
      <c r="D8" s="244" t="s">
        <v>23</v>
      </c>
      <c r="E8" s="289" t="s">
        <v>116</v>
      </c>
      <c r="F8" s="248" t="s">
        <v>160</v>
      </c>
      <c r="G8" s="291"/>
      <c r="H8" s="249"/>
      <c r="I8" s="199"/>
      <c r="J8" s="250"/>
      <c r="K8" s="10"/>
      <c r="L8" s="10"/>
      <c r="M8" s="10"/>
      <c r="N8" s="10"/>
      <c r="O8" s="10"/>
      <c r="P8" s="10"/>
      <c r="Q8" s="10"/>
      <c r="R8" s="10"/>
      <c r="S8" s="10"/>
    </row>
    <row r="9" spans="4:19" ht="16.5" thickBot="1" x14ac:dyDescent="0.3">
      <c r="D9" s="245"/>
      <c r="E9" s="290"/>
      <c r="F9" s="292">
        <f>Consumos!BT14</f>
        <v>1357558.3259000001</v>
      </c>
      <c r="G9" s="292"/>
      <c r="H9" s="293"/>
      <c r="I9" s="16"/>
      <c r="J9" s="250"/>
      <c r="K9" s="3"/>
      <c r="L9" s="3"/>
      <c r="M9" s="3"/>
    </row>
    <row r="10" spans="4:19" ht="15" customHeight="1" x14ac:dyDescent="0.25">
      <c r="D10" s="244" t="s">
        <v>22</v>
      </c>
      <c r="E10" s="256" t="s">
        <v>112</v>
      </c>
      <c r="F10" s="22" t="s">
        <v>161</v>
      </c>
      <c r="G10" s="263" t="s">
        <v>162</v>
      </c>
      <c r="H10" s="264"/>
      <c r="I10" s="17"/>
      <c r="J10" s="196"/>
      <c r="K10" s="3"/>
      <c r="L10" s="3"/>
      <c r="M10" s="3"/>
    </row>
    <row r="11" spans="4:19" ht="15" customHeight="1" thickBot="1" x14ac:dyDescent="0.3">
      <c r="D11" s="245"/>
      <c r="E11" s="257"/>
      <c r="F11" s="197">
        <f>Consumos!BT12</f>
        <v>3801874.7304069996</v>
      </c>
      <c r="G11" s="258">
        <f>F11/158.987304</f>
        <v>23913.07126263994</v>
      </c>
      <c r="H11" s="259"/>
      <c r="I11" s="17"/>
      <c r="J11" s="250"/>
      <c r="K11" s="215" t="s">
        <v>18</v>
      </c>
      <c r="L11" s="215"/>
      <c r="M11" s="215"/>
      <c r="N11" s="215"/>
      <c r="O11" s="215"/>
      <c r="P11" s="215"/>
      <c r="Q11" s="215"/>
      <c r="R11" s="215"/>
      <c r="S11" s="28"/>
    </row>
    <row r="12" spans="4:19" ht="38.25" customHeight="1" x14ac:dyDescent="0.25">
      <c r="D12" s="244" t="s">
        <v>25</v>
      </c>
      <c r="E12" s="260" t="s">
        <v>163</v>
      </c>
      <c r="F12" s="22" t="s">
        <v>161</v>
      </c>
      <c r="G12" s="263" t="s">
        <v>161</v>
      </c>
      <c r="H12" s="264"/>
      <c r="I12" s="17"/>
      <c r="J12" s="250"/>
      <c r="K12" s="11" t="s">
        <v>4</v>
      </c>
      <c r="L12" s="190" t="s">
        <v>19</v>
      </c>
      <c r="M12" s="190" t="s">
        <v>6</v>
      </c>
      <c r="N12" s="190" t="s">
        <v>7</v>
      </c>
      <c r="O12" s="190" t="s">
        <v>158</v>
      </c>
      <c r="P12" s="190" t="s">
        <v>159</v>
      </c>
      <c r="Q12" s="190" t="s">
        <v>10</v>
      </c>
      <c r="R12" s="190" t="s">
        <v>11</v>
      </c>
      <c r="S12" s="190" t="s">
        <v>20</v>
      </c>
    </row>
    <row r="13" spans="4:19" ht="33" customHeight="1" x14ac:dyDescent="0.25">
      <c r="D13" s="244"/>
      <c r="E13" s="261"/>
      <c r="F13" s="265">
        <f>Consumos!BT18+Consumos!BT16+Consumos!BT16</f>
        <v>75207.453499999989</v>
      </c>
      <c r="G13" s="267">
        <f>F13/158.987304</f>
        <v>473.04062404882336</v>
      </c>
      <c r="H13" s="268"/>
      <c r="I13" s="17"/>
      <c r="J13" s="250"/>
      <c r="K13" s="191" t="s">
        <v>22</v>
      </c>
      <c r="L13" s="191">
        <v>4150</v>
      </c>
      <c r="M13" s="191" t="s">
        <v>16</v>
      </c>
      <c r="N13" s="191">
        <v>6.3E-5</v>
      </c>
      <c r="O13" s="191">
        <f>0.000001/1000</f>
        <v>9.9999999999999986E-10</v>
      </c>
      <c r="P13" s="191">
        <f>0.0000001/1000</f>
        <v>9.9999999999999991E-11</v>
      </c>
      <c r="Q13" s="191">
        <v>28</v>
      </c>
      <c r="R13" s="191">
        <v>265</v>
      </c>
      <c r="S13" s="191">
        <v>1</v>
      </c>
    </row>
    <row r="14" spans="4:19" ht="15" customHeight="1" thickBot="1" x14ac:dyDescent="0.3">
      <c r="D14" s="245"/>
      <c r="E14" s="262"/>
      <c r="F14" s="266"/>
      <c r="G14" s="269"/>
      <c r="H14" s="270"/>
      <c r="I14" s="17"/>
      <c r="J14" s="250"/>
      <c r="K14" s="191" t="s">
        <v>23</v>
      </c>
      <c r="L14" s="191">
        <v>41338</v>
      </c>
      <c r="M14" s="191" t="s">
        <v>24</v>
      </c>
      <c r="N14" s="191">
        <v>5.6100000000000002E-5</v>
      </c>
      <c r="O14" s="191">
        <f>0.000001/1000</f>
        <v>9.9999999999999986E-10</v>
      </c>
      <c r="P14" s="191">
        <f>0.0000001/1000</f>
        <v>9.9999999999999991E-11</v>
      </c>
      <c r="Q14" s="191">
        <v>28</v>
      </c>
      <c r="R14" s="191">
        <v>265</v>
      </c>
      <c r="S14" s="191">
        <v>1</v>
      </c>
    </row>
    <row r="15" spans="4:19" ht="15" customHeight="1" x14ac:dyDescent="0.25">
      <c r="D15" s="244" t="s">
        <v>15</v>
      </c>
      <c r="E15" s="246" t="s">
        <v>126</v>
      </c>
      <c r="F15" s="22" t="s">
        <v>161</v>
      </c>
      <c r="G15" s="263" t="s">
        <v>164</v>
      </c>
      <c r="H15" s="264"/>
      <c r="I15" s="17"/>
      <c r="J15" s="250"/>
      <c r="K15" s="191" t="s">
        <v>25</v>
      </c>
      <c r="L15" s="191">
        <v>6037</v>
      </c>
      <c r="M15" s="191" t="s">
        <v>16</v>
      </c>
      <c r="N15" s="191">
        <v>7.4099999999999999E-5</v>
      </c>
      <c r="O15" s="191">
        <f>0.000003/1000</f>
        <v>3E-9</v>
      </c>
      <c r="P15" s="191">
        <f>0.0000006/1000</f>
        <v>6E-10</v>
      </c>
      <c r="Q15" s="191">
        <v>28</v>
      </c>
      <c r="R15" s="191">
        <v>265</v>
      </c>
      <c r="S15" s="191">
        <v>1</v>
      </c>
    </row>
    <row r="16" spans="4:19" ht="15" customHeight="1" thickBot="1" x14ac:dyDescent="0.3">
      <c r="D16" s="245"/>
      <c r="E16" s="247"/>
      <c r="F16" s="197">
        <f>Consumos!BT20</f>
        <v>737476.1374823529</v>
      </c>
      <c r="G16" s="258">
        <f>F16/158.987304</f>
        <v>4638.5850877901103</v>
      </c>
      <c r="H16" s="259"/>
      <c r="I16" s="17"/>
      <c r="J16" s="250"/>
      <c r="K16" s="3"/>
      <c r="L16" s="3"/>
      <c r="M16" s="3"/>
    </row>
    <row r="17" spans="2:18" ht="15" customHeight="1" x14ac:dyDescent="0.25">
      <c r="D17" s="18"/>
      <c r="E17" s="19"/>
      <c r="F17" s="18"/>
      <c r="G17" s="18"/>
      <c r="H17" s="18"/>
      <c r="I17" s="17"/>
      <c r="J17" s="250"/>
      <c r="K17" s="215" t="s">
        <v>26</v>
      </c>
      <c r="L17" s="215"/>
      <c r="M17" s="215"/>
      <c r="N17" s="215"/>
    </row>
    <row r="18" spans="2:18" ht="27" customHeight="1" x14ac:dyDescent="0.25">
      <c r="D18" s="18"/>
      <c r="E18" s="20"/>
      <c r="F18" s="18"/>
      <c r="G18" s="18"/>
      <c r="H18" s="18"/>
      <c r="I18" s="17"/>
      <c r="J18" s="250"/>
      <c r="K18" s="190" t="s">
        <v>28</v>
      </c>
      <c r="L18" s="208" t="s">
        <v>29</v>
      </c>
      <c r="M18" s="208"/>
      <c r="N18" s="208"/>
    </row>
    <row r="19" spans="2:18" ht="15" customHeight="1" x14ac:dyDescent="0.25">
      <c r="D19" s="18"/>
      <c r="E19" s="18"/>
      <c r="F19" s="18"/>
      <c r="G19" s="18"/>
      <c r="H19" s="15"/>
      <c r="I19" s="17"/>
      <c r="J19" s="3"/>
      <c r="K19" s="2" t="s">
        <v>31</v>
      </c>
      <c r="L19" s="209">
        <v>0.58199999999999996</v>
      </c>
      <c r="M19" s="209"/>
      <c r="N19" s="209"/>
      <c r="R19" s="67" t="s">
        <v>165</v>
      </c>
    </row>
    <row r="20" spans="2:18" x14ac:dyDescent="0.25">
      <c r="D20" s="15"/>
      <c r="E20" s="15"/>
      <c r="F20" s="15"/>
      <c r="G20" s="15"/>
      <c r="H20" s="15"/>
      <c r="I20" s="16"/>
      <c r="J20" s="3"/>
      <c r="K20" s="3"/>
      <c r="L20" s="3"/>
      <c r="M20" s="3"/>
    </row>
    <row r="21" spans="2:18" x14ac:dyDescent="0.25">
      <c r="D21" s="3"/>
      <c r="E21" s="3"/>
      <c r="F21" s="3"/>
      <c r="G21" s="3"/>
      <c r="H21" s="3"/>
      <c r="I21" s="3"/>
      <c r="J21" s="3"/>
      <c r="K21" s="3"/>
      <c r="M21" s="3"/>
    </row>
    <row r="22" spans="2:18" x14ac:dyDescent="0.25">
      <c r="D22" s="3"/>
      <c r="E22" s="3"/>
      <c r="F22" s="3"/>
      <c r="G22" s="3"/>
      <c r="H22" s="3"/>
      <c r="I22" s="3"/>
      <c r="J22" s="3"/>
      <c r="K22" s="3"/>
      <c r="L22" s="3"/>
      <c r="M22" s="3"/>
    </row>
    <row r="26" spans="2:18" x14ac:dyDescent="0.25">
      <c r="D26" s="323" t="s">
        <v>170</v>
      </c>
      <c r="E26" s="323"/>
      <c r="F26" s="323"/>
      <c r="G26" s="323"/>
      <c r="H26" s="323"/>
      <c r="I26" s="323"/>
      <c r="J26" s="323"/>
      <c r="K26" s="323"/>
      <c r="L26" s="323"/>
      <c r="M26" s="323"/>
      <c r="N26" s="323"/>
      <c r="O26" s="323"/>
      <c r="P26" s="323"/>
      <c r="Q26" s="323"/>
      <c r="R26" s="323"/>
    </row>
    <row r="28" spans="2:18" ht="18.75" x14ac:dyDescent="0.3">
      <c r="D28" s="69" t="s">
        <v>171</v>
      </c>
    </row>
    <row r="30" spans="2:18" x14ac:dyDescent="0.25">
      <c r="B30" s="1"/>
      <c r="C30" s="1"/>
      <c r="D30" s="21" t="s">
        <v>4</v>
      </c>
      <c r="E30" s="308" t="s">
        <v>172</v>
      </c>
      <c r="F30" s="308"/>
      <c r="G30" s="306" t="s">
        <v>173</v>
      </c>
      <c r="H30" s="305"/>
      <c r="I30" s="307"/>
      <c r="J30" s="24" t="s">
        <v>174</v>
      </c>
      <c r="K30" s="24"/>
      <c r="L30" s="24" t="s">
        <v>175</v>
      </c>
      <c r="M30" s="24"/>
      <c r="N30" s="306" t="s">
        <v>176</v>
      </c>
      <c r="O30" s="307"/>
      <c r="P30" s="306" t="s">
        <v>177</v>
      </c>
      <c r="Q30" s="307"/>
      <c r="R30" s="24" t="s">
        <v>177</v>
      </c>
    </row>
    <row r="31" spans="2:18" x14ac:dyDescent="0.25">
      <c r="B31" s="1"/>
      <c r="C31" s="1"/>
      <c r="D31" s="25" t="s">
        <v>22</v>
      </c>
      <c r="E31" s="242">
        <f>G11*L13*N13</f>
        <v>6252.0724816172124</v>
      </c>
      <c r="F31" s="242"/>
      <c r="G31" s="239">
        <f>G11*L13*O13</f>
        <v>9.9239245739955739E-2</v>
      </c>
      <c r="H31" s="243"/>
      <c r="I31" s="240"/>
      <c r="J31" s="242">
        <f>G11*L13*P13</f>
        <v>9.9239245739955739E-3</v>
      </c>
      <c r="K31" s="242"/>
      <c r="L31" s="242">
        <f>E31</f>
        <v>6252.0724816172124</v>
      </c>
      <c r="M31" s="242"/>
      <c r="N31" s="242">
        <f>G31*Q13</f>
        <v>2.7786988807187605</v>
      </c>
      <c r="O31" s="242"/>
      <c r="P31" s="242">
        <f>J31*R13</f>
        <v>2.629840012108827</v>
      </c>
      <c r="Q31" s="242"/>
      <c r="R31" s="1">
        <f>SUM(L31:Q31)</f>
        <v>6257.4810205100393</v>
      </c>
    </row>
    <row r="32" spans="2:18" x14ac:dyDescent="0.25">
      <c r="B32" s="1"/>
      <c r="C32" s="1"/>
      <c r="D32" s="25" t="s">
        <v>22</v>
      </c>
      <c r="E32" s="195" t="s">
        <v>178</v>
      </c>
      <c r="F32" s="195" t="s">
        <v>179</v>
      </c>
      <c r="G32" s="202" t="s">
        <v>180</v>
      </c>
      <c r="H32" s="308" t="s">
        <v>181</v>
      </c>
      <c r="I32" s="308"/>
      <c r="J32" s="305" t="s">
        <v>174</v>
      </c>
      <c r="K32" s="305"/>
      <c r="L32" s="306" t="s">
        <v>175</v>
      </c>
      <c r="M32" s="307"/>
      <c r="N32" s="306" t="s">
        <v>176</v>
      </c>
      <c r="O32" s="305"/>
      <c r="P32" s="306" t="s">
        <v>177</v>
      </c>
      <c r="Q32" s="307"/>
      <c r="R32" s="24" t="s">
        <v>177</v>
      </c>
    </row>
    <row r="33" spans="2:18" ht="31.5" x14ac:dyDescent="0.25">
      <c r="B33" s="1">
        <v>1</v>
      </c>
      <c r="C33" s="178" t="s">
        <v>38</v>
      </c>
      <c r="D33" s="25" t="s">
        <v>22</v>
      </c>
      <c r="E33" s="1">
        <v>119887.30000000002</v>
      </c>
      <c r="F33" s="195">
        <f t="shared" ref="F33:F64" si="0">E33/158.987304</f>
        <v>754.06838775000563</v>
      </c>
      <c r="G33" s="201">
        <f t="shared" ref="G33:G64" si="1">F33*$L$13*$N$13</f>
        <v>197.15117997723897</v>
      </c>
      <c r="H33" s="301">
        <f t="shared" ref="H33:H64" si="2">F33*$L$13*$O$13</f>
        <v>3.1293838091625225E-3</v>
      </c>
      <c r="I33" s="301"/>
      <c r="J33" s="302">
        <f t="shared" ref="J33:J64" si="3">F33*$L$13*$P$13</f>
        <v>3.1293838091625228E-4</v>
      </c>
      <c r="K33" s="302"/>
      <c r="L33" s="303">
        <f t="shared" ref="L33:L64" si="4">G33</f>
        <v>197.15117997723897</v>
      </c>
      <c r="M33" s="304"/>
      <c r="N33" s="303">
        <f t="shared" ref="N33:N64" si="5">H33*$Q$13</f>
        <v>8.7622746656550635E-2</v>
      </c>
      <c r="O33" s="302"/>
      <c r="P33" s="303">
        <f t="shared" ref="P33:P64" si="6">J33*$R$13</f>
        <v>8.2928670942806856E-2</v>
      </c>
      <c r="Q33" s="304"/>
      <c r="R33" s="182">
        <f t="shared" ref="R33:R64" si="7">SUM(L33:Q33)</f>
        <v>197.32173139483834</v>
      </c>
    </row>
    <row r="34" spans="2:18" ht="47.25" x14ac:dyDescent="0.25">
      <c r="B34" s="1">
        <v>2</v>
      </c>
      <c r="C34" s="178" t="s">
        <v>39</v>
      </c>
      <c r="D34" s="25" t="s">
        <v>22</v>
      </c>
      <c r="E34" s="1">
        <v>7433</v>
      </c>
      <c r="F34" s="195">
        <f t="shared" si="0"/>
        <v>46.752160788889157</v>
      </c>
      <c r="G34" s="201">
        <f t="shared" si="1"/>
        <v>12.223352438255072</v>
      </c>
      <c r="H34" s="301">
        <f t="shared" si="2"/>
        <v>1.9402146727389E-4</v>
      </c>
      <c r="I34" s="301"/>
      <c r="J34" s="302">
        <f t="shared" si="3"/>
        <v>1.9402146727388999E-5</v>
      </c>
      <c r="K34" s="302"/>
      <c r="L34" s="303">
        <f t="shared" si="4"/>
        <v>12.223352438255072</v>
      </c>
      <c r="M34" s="304"/>
      <c r="N34" s="303">
        <f t="shared" si="5"/>
        <v>5.4326010836689195E-3</v>
      </c>
      <c r="O34" s="302"/>
      <c r="P34" s="303">
        <f t="shared" si="6"/>
        <v>5.1415688827580845E-3</v>
      </c>
      <c r="Q34" s="304"/>
      <c r="R34" s="182">
        <f t="shared" si="7"/>
        <v>12.233926608221498</v>
      </c>
    </row>
    <row r="35" spans="2:18" ht="31.5" x14ac:dyDescent="0.25">
      <c r="B35" s="1">
        <v>3</v>
      </c>
      <c r="C35" s="178" t="s">
        <v>40</v>
      </c>
      <c r="D35" s="25" t="s">
        <v>22</v>
      </c>
      <c r="E35" s="1">
        <v>35597</v>
      </c>
      <c r="F35" s="195">
        <f t="shared" si="0"/>
        <v>223.89838121916955</v>
      </c>
      <c r="G35" s="201">
        <f t="shared" si="1"/>
        <v>58.538231769751881</v>
      </c>
      <c r="H35" s="301">
        <f t="shared" si="2"/>
        <v>9.2917828205955357E-4</v>
      </c>
      <c r="I35" s="301"/>
      <c r="J35" s="302">
        <f t="shared" si="3"/>
        <v>9.291782820595536E-5</v>
      </c>
      <c r="K35" s="302"/>
      <c r="L35" s="303">
        <f t="shared" si="4"/>
        <v>58.538231769751881</v>
      </c>
      <c r="M35" s="304"/>
      <c r="N35" s="303">
        <f t="shared" si="5"/>
        <v>2.6016991897667499E-2</v>
      </c>
      <c r="O35" s="302"/>
      <c r="P35" s="303">
        <f t="shared" si="6"/>
        <v>2.4623224474578171E-2</v>
      </c>
      <c r="Q35" s="304"/>
      <c r="R35" s="182">
        <f t="shared" si="7"/>
        <v>58.588871986124133</v>
      </c>
    </row>
    <row r="36" spans="2:18" ht="31.5" x14ac:dyDescent="0.25">
      <c r="B36" s="1">
        <v>4</v>
      </c>
      <c r="C36" s="178" t="s">
        <v>41</v>
      </c>
      <c r="D36" s="25" t="s">
        <v>22</v>
      </c>
      <c r="E36" s="1">
        <v>34395.68</v>
      </c>
      <c r="F36" s="195">
        <f t="shared" si="0"/>
        <v>216.34230617559248</v>
      </c>
      <c r="G36" s="201">
        <f t="shared" si="1"/>
        <v>56.562695949608653</v>
      </c>
      <c r="H36" s="301">
        <f t="shared" si="2"/>
        <v>8.9782057062870869E-4</v>
      </c>
      <c r="I36" s="301"/>
      <c r="J36" s="302">
        <f t="shared" si="3"/>
        <v>8.9782057062870869E-5</v>
      </c>
      <c r="K36" s="302"/>
      <c r="L36" s="303">
        <f t="shared" si="4"/>
        <v>56.562695949608653</v>
      </c>
      <c r="M36" s="304"/>
      <c r="N36" s="303">
        <f t="shared" si="5"/>
        <v>2.5138975977603843E-2</v>
      </c>
      <c r="O36" s="302"/>
      <c r="P36" s="303">
        <f t="shared" si="6"/>
        <v>2.3792245121660779E-2</v>
      </c>
      <c r="Q36" s="304"/>
      <c r="R36" s="182">
        <f t="shared" si="7"/>
        <v>56.611627170707919</v>
      </c>
    </row>
    <row r="37" spans="2:18" ht="63" x14ac:dyDescent="0.25">
      <c r="B37" s="1">
        <v>5</v>
      </c>
      <c r="C37" s="178" t="s">
        <v>42</v>
      </c>
      <c r="D37" s="25" t="s">
        <v>22</v>
      </c>
      <c r="E37" s="1">
        <v>4850</v>
      </c>
      <c r="F37" s="195">
        <f t="shared" si="0"/>
        <v>30.505580495911801</v>
      </c>
      <c r="G37" s="201">
        <f t="shared" si="1"/>
        <v>7.9756840206561401</v>
      </c>
      <c r="H37" s="301">
        <f t="shared" si="2"/>
        <v>1.2659815905803395E-4</v>
      </c>
      <c r="I37" s="301"/>
      <c r="J37" s="302">
        <f t="shared" si="3"/>
        <v>1.2659815905803396E-5</v>
      </c>
      <c r="K37" s="302"/>
      <c r="L37" s="303">
        <f t="shared" si="4"/>
        <v>7.9756840206561401</v>
      </c>
      <c r="M37" s="304"/>
      <c r="N37" s="303">
        <f t="shared" si="5"/>
        <v>3.5447484536249504E-3</v>
      </c>
      <c r="O37" s="302"/>
      <c r="P37" s="303">
        <f t="shared" si="6"/>
        <v>3.3548512150379001E-3</v>
      </c>
      <c r="Q37" s="304"/>
      <c r="R37" s="182">
        <f t="shared" si="7"/>
        <v>7.9825836203248031</v>
      </c>
    </row>
    <row r="38" spans="2:18" ht="47.25" x14ac:dyDescent="0.25">
      <c r="B38" s="1">
        <v>6</v>
      </c>
      <c r="C38" s="178" t="s">
        <v>43</v>
      </c>
      <c r="D38" s="25" t="s">
        <v>22</v>
      </c>
      <c r="E38" s="1">
        <v>26303</v>
      </c>
      <c r="F38" s="195">
        <f t="shared" si="0"/>
        <v>165.44088325442641</v>
      </c>
      <c r="G38" s="201">
        <f t="shared" si="1"/>
        <v>43.254518926869778</v>
      </c>
      <c r="H38" s="301">
        <f t="shared" si="2"/>
        <v>6.8657966550586948E-4</v>
      </c>
      <c r="I38" s="301"/>
      <c r="J38" s="302">
        <f t="shared" si="3"/>
        <v>6.8657966550586953E-5</v>
      </c>
      <c r="K38" s="302"/>
      <c r="L38" s="303">
        <f t="shared" si="4"/>
        <v>43.254518926869778</v>
      </c>
      <c r="M38" s="304"/>
      <c r="N38" s="303">
        <f t="shared" si="5"/>
        <v>1.9224230634164344E-2</v>
      </c>
      <c r="O38" s="302"/>
      <c r="P38" s="303">
        <f t="shared" si="6"/>
        <v>1.8194361135905543E-2</v>
      </c>
      <c r="Q38" s="304"/>
      <c r="R38" s="182">
        <f t="shared" si="7"/>
        <v>43.291937518639848</v>
      </c>
    </row>
    <row r="39" spans="2:18" ht="31.5" x14ac:dyDescent="0.25">
      <c r="B39" s="1">
        <v>7</v>
      </c>
      <c r="C39" s="178" t="s">
        <v>44</v>
      </c>
      <c r="D39" s="25" t="s">
        <v>22</v>
      </c>
      <c r="E39" s="1">
        <v>18592</v>
      </c>
      <c r="F39" s="195">
        <f t="shared" si="0"/>
        <v>116.94015517113242</v>
      </c>
      <c r="G39" s="201">
        <f t="shared" si="1"/>
        <v>30.574003569492572</v>
      </c>
      <c r="H39" s="301">
        <f t="shared" si="2"/>
        <v>4.853016439601995E-4</v>
      </c>
      <c r="I39" s="301"/>
      <c r="J39" s="302">
        <f t="shared" si="3"/>
        <v>4.8530164396019948E-5</v>
      </c>
      <c r="K39" s="302"/>
      <c r="L39" s="303">
        <f t="shared" si="4"/>
        <v>30.574003569492572</v>
      </c>
      <c r="M39" s="304"/>
      <c r="N39" s="303">
        <f t="shared" si="5"/>
        <v>1.3588446030885586E-2</v>
      </c>
      <c r="O39" s="302"/>
      <c r="P39" s="303">
        <f t="shared" si="6"/>
        <v>1.2860493564945286E-2</v>
      </c>
      <c r="Q39" s="304"/>
      <c r="R39" s="182">
        <f t="shared" si="7"/>
        <v>30.600452509088406</v>
      </c>
    </row>
    <row r="40" spans="2:18" ht="31.5" x14ac:dyDescent="0.25">
      <c r="B40" s="1">
        <v>8</v>
      </c>
      <c r="C40" s="178" t="s">
        <v>45</v>
      </c>
      <c r="D40" s="25" t="s">
        <v>22</v>
      </c>
      <c r="E40" s="1">
        <v>53150</v>
      </c>
      <c r="F40" s="195">
        <f t="shared" si="0"/>
        <v>334.30342337272418</v>
      </c>
      <c r="G40" s="201">
        <f t="shared" si="1"/>
        <v>87.403630040798731</v>
      </c>
      <c r="H40" s="301">
        <f t="shared" si="2"/>
        <v>1.387359206996805E-3</v>
      </c>
      <c r="I40" s="301"/>
      <c r="J40" s="302">
        <f t="shared" si="3"/>
        <v>1.3873592069968052E-4</v>
      </c>
      <c r="K40" s="302"/>
      <c r="L40" s="303">
        <f t="shared" si="4"/>
        <v>87.403630040798731</v>
      </c>
      <c r="M40" s="304"/>
      <c r="N40" s="303">
        <f t="shared" si="5"/>
        <v>3.8846057795910542E-2</v>
      </c>
      <c r="O40" s="302"/>
      <c r="P40" s="303">
        <f t="shared" si="6"/>
        <v>3.6765018985415336E-2</v>
      </c>
      <c r="Q40" s="304"/>
      <c r="R40" s="182">
        <f t="shared" si="7"/>
        <v>87.479241117580059</v>
      </c>
    </row>
    <row r="41" spans="2:18" ht="47.25" x14ac:dyDescent="0.25">
      <c r="B41" s="1">
        <v>9</v>
      </c>
      <c r="C41" s="178" t="s">
        <v>46</v>
      </c>
      <c r="D41" s="25" t="s">
        <v>22</v>
      </c>
      <c r="E41" s="1">
        <v>38750</v>
      </c>
      <c r="F41" s="195">
        <f t="shared" si="0"/>
        <v>243.73015344671799</v>
      </c>
      <c r="G41" s="201">
        <f t="shared" si="1"/>
        <v>63.723248618644419</v>
      </c>
      <c r="H41" s="301">
        <f t="shared" si="2"/>
        <v>1.0114801368038796E-3</v>
      </c>
      <c r="I41" s="301"/>
      <c r="J41" s="302">
        <f t="shared" si="3"/>
        <v>1.0114801368038796E-4</v>
      </c>
      <c r="K41" s="302"/>
      <c r="L41" s="303">
        <f t="shared" si="4"/>
        <v>63.723248618644419</v>
      </c>
      <c r="M41" s="304"/>
      <c r="N41" s="303">
        <f t="shared" si="5"/>
        <v>2.8321443830508629E-2</v>
      </c>
      <c r="O41" s="302"/>
      <c r="P41" s="303">
        <f t="shared" si="6"/>
        <v>2.6804223625302808E-2</v>
      </c>
      <c r="Q41" s="304"/>
      <c r="R41" s="182">
        <f t="shared" si="7"/>
        <v>63.778374286100231</v>
      </c>
    </row>
    <row r="42" spans="2:18" ht="47.25" x14ac:dyDescent="0.25">
      <c r="B42" s="1">
        <v>10</v>
      </c>
      <c r="C42" s="178" t="s">
        <v>47</v>
      </c>
      <c r="D42" s="25" t="s">
        <v>22</v>
      </c>
      <c r="E42" s="1">
        <v>49078</v>
      </c>
      <c r="F42" s="195">
        <f t="shared" si="0"/>
        <v>308.69131537698132</v>
      </c>
      <c r="G42" s="201">
        <f t="shared" si="1"/>
        <v>80.707344405311758</v>
      </c>
      <c r="H42" s="301">
        <f t="shared" si="2"/>
        <v>1.2810689588144723E-3</v>
      </c>
      <c r="I42" s="301"/>
      <c r="J42" s="302">
        <f t="shared" si="3"/>
        <v>1.2810689588144724E-4</v>
      </c>
      <c r="K42" s="302"/>
      <c r="L42" s="303">
        <f t="shared" si="4"/>
        <v>80.707344405311758</v>
      </c>
      <c r="M42" s="304"/>
      <c r="N42" s="303">
        <f t="shared" si="5"/>
        <v>3.5869930846805224E-2</v>
      </c>
      <c r="O42" s="302"/>
      <c r="P42" s="303">
        <f t="shared" si="6"/>
        <v>3.3948327408583522E-2</v>
      </c>
      <c r="Q42" s="304"/>
      <c r="R42" s="182">
        <f t="shared" si="7"/>
        <v>80.77716266356714</v>
      </c>
    </row>
    <row r="43" spans="2:18" ht="31.5" x14ac:dyDescent="0.25">
      <c r="B43" s="1">
        <v>11</v>
      </c>
      <c r="C43" s="178" t="s">
        <v>48</v>
      </c>
      <c r="D43" s="25" t="s">
        <v>22</v>
      </c>
      <c r="E43" s="1">
        <v>0</v>
      </c>
      <c r="F43" s="195">
        <f t="shared" si="0"/>
        <v>0</v>
      </c>
      <c r="G43" s="201">
        <f t="shared" si="1"/>
        <v>0</v>
      </c>
      <c r="H43" s="301">
        <f t="shared" si="2"/>
        <v>0</v>
      </c>
      <c r="I43" s="301"/>
      <c r="J43" s="302">
        <f t="shared" si="3"/>
        <v>0</v>
      </c>
      <c r="K43" s="302"/>
      <c r="L43" s="303">
        <f t="shared" si="4"/>
        <v>0</v>
      </c>
      <c r="M43" s="304"/>
      <c r="N43" s="303">
        <f t="shared" si="5"/>
        <v>0</v>
      </c>
      <c r="O43" s="302"/>
      <c r="P43" s="303">
        <f t="shared" si="6"/>
        <v>0</v>
      </c>
      <c r="Q43" s="304"/>
      <c r="R43" s="182">
        <f t="shared" si="7"/>
        <v>0</v>
      </c>
    </row>
    <row r="44" spans="2:18" ht="31.5" x14ac:dyDescent="0.25">
      <c r="B44" s="1">
        <v>12</v>
      </c>
      <c r="C44" s="178" t="s">
        <v>49</v>
      </c>
      <c r="D44" s="25" t="s">
        <v>22</v>
      </c>
      <c r="E44" s="1">
        <v>0</v>
      </c>
      <c r="F44" s="195">
        <f t="shared" si="0"/>
        <v>0</v>
      </c>
      <c r="G44" s="201">
        <f t="shared" si="1"/>
        <v>0</v>
      </c>
      <c r="H44" s="301">
        <f t="shared" si="2"/>
        <v>0</v>
      </c>
      <c r="I44" s="301"/>
      <c r="J44" s="302">
        <f t="shared" si="3"/>
        <v>0</v>
      </c>
      <c r="K44" s="302"/>
      <c r="L44" s="303">
        <f t="shared" si="4"/>
        <v>0</v>
      </c>
      <c r="M44" s="304"/>
      <c r="N44" s="303">
        <f t="shared" si="5"/>
        <v>0</v>
      </c>
      <c r="O44" s="302"/>
      <c r="P44" s="303">
        <f t="shared" si="6"/>
        <v>0</v>
      </c>
      <c r="Q44" s="304"/>
      <c r="R44" s="182">
        <f t="shared" si="7"/>
        <v>0</v>
      </c>
    </row>
    <row r="45" spans="2:18" ht="31.5" x14ac:dyDescent="0.25">
      <c r="B45" s="1">
        <v>13</v>
      </c>
      <c r="C45" s="178" t="s">
        <v>50</v>
      </c>
      <c r="D45" s="25" t="s">
        <v>22</v>
      </c>
      <c r="E45" s="1">
        <v>8262.24</v>
      </c>
      <c r="F45" s="195">
        <f t="shared" si="0"/>
        <v>51.967923174544808</v>
      </c>
      <c r="G45" s="201">
        <f t="shared" si="1"/>
        <v>13.58701351398474</v>
      </c>
      <c r="H45" s="301">
        <f t="shared" si="2"/>
        <v>2.1566688117436093E-4</v>
      </c>
      <c r="I45" s="301"/>
      <c r="J45" s="302">
        <f t="shared" si="3"/>
        <v>2.1566688117436092E-5</v>
      </c>
      <c r="K45" s="302"/>
      <c r="L45" s="303">
        <f t="shared" si="4"/>
        <v>13.58701351398474</v>
      </c>
      <c r="M45" s="304"/>
      <c r="N45" s="303">
        <f t="shared" si="5"/>
        <v>6.0386726728821061E-3</v>
      </c>
      <c r="O45" s="302"/>
      <c r="P45" s="303">
        <f t="shared" si="6"/>
        <v>5.7151723511205642E-3</v>
      </c>
      <c r="Q45" s="304"/>
      <c r="R45" s="182">
        <f t="shared" si="7"/>
        <v>13.598767359008743</v>
      </c>
    </row>
    <row r="46" spans="2:18" ht="31.5" x14ac:dyDescent="0.25">
      <c r="B46" s="1">
        <v>14</v>
      </c>
      <c r="C46" s="178" t="s">
        <v>51</v>
      </c>
      <c r="D46" s="25" t="s">
        <v>22</v>
      </c>
      <c r="E46" s="1">
        <v>295956</v>
      </c>
      <c r="F46" s="195">
        <f t="shared" si="0"/>
        <v>1861.5071301542418</v>
      </c>
      <c r="G46" s="201">
        <f t="shared" si="1"/>
        <v>486.69103917882649</v>
      </c>
      <c r="H46" s="301">
        <f t="shared" si="2"/>
        <v>7.7252545901401026E-3</v>
      </c>
      <c r="I46" s="301"/>
      <c r="J46" s="302">
        <f t="shared" si="3"/>
        <v>7.7252545901401021E-4</v>
      </c>
      <c r="K46" s="302"/>
      <c r="L46" s="303">
        <f t="shared" si="4"/>
        <v>486.69103917882649</v>
      </c>
      <c r="M46" s="304"/>
      <c r="N46" s="303">
        <f t="shared" si="5"/>
        <v>0.21630712852392286</v>
      </c>
      <c r="O46" s="302"/>
      <c r="P46" s="303">
        <f t="shared" si="6"/>
        <v>0.20471924663871272</v>
      </c>
      <c r="Q46" s="304"/>
      <c r="R46" s="182">
        <f t="shared" si="7"/>
        <v>487.11206555398911</v>
      </c>
    </row>
    <row r="47" spans="2:18" ht="31.5" x14ac:dyDescent="0.25">
      <c r="B47" s="1">
        <v>15</v>
      </c>
      <c r="C47" s="178" t="s">
        <v>52</v>
      </c>
      <c r="D47" s="25" t="s">
        <v>22</v>
      </c>
      <c r="E47" s="1">
        <v>0</v>
      </c>
      <c r="F47" s="195">
        <f t="shared" si="0"/>
        <v>0</v>
      </c>
      <c r="G47" s="201">
        <f t="shared" si="1"/>
        <v>0</v>
      </c>
      <c r="H47" s="301">
        <f t="shared" si="2"/>
        <v>0</v>
      </c>
      <c r="I47" s="301"/>
      <c r="J47" s="302">
        <f t="shared" si="3"/>
        <v>0</v>
      </c>
      <c r="K47" s="302"/>
      <c r="L47" s="303">
        <f t="shared" si="4"/>
        <v>0</v>
      </c>
      <c r="M47" s="304"/>
      <c r="N47" s="303">
        <f t="shared" si="5"/>
        <v>0</v>
      </c>
      <c r="O47" s="302"/>
      <c r="P47" s="303">
        <f t="shared" si="6"/>
        <v>0</v>
      </c>
      <c r="Q47" s="304"/>
      <c r="R47" s="182">
        <f t="shared" si="7"/>
        <v>0</v>
      </c>
    </row>
    <row r="48" spans="2:18" ht="47.25" x14ac:dyDescent="0.25">
      <c r="B48" s="1">
        <v>16</v>
      </c>
      <c r="C48" s="178" t="s">
        <v>53</v>
      </c>
      <c r="D48" s="25" t="s">
        <v>22</v>
      </c>
      <c r="E48" s="1">
        <v>0</v>
      </c>
      <c r="F48" s="195">
        <f t="shared" si="0"/>
        <v>0</v>
      </c>
      <c r="G48" s="201">
        <f t="shared" si="1"/>
        <v>0</v>
      </c>
      <c r="H48" s="301">
        <f t="shared" si="2"/>
        <v>0</v>
      </c>
      <c r="I48" s="301"/>
      <c r="J48" s="302">
        <f t="shared" si="3"/>
        <v>0</v>
      </c>
      <c r="K48" s="302"/>
      <c r="L48" s="303">
        <f t="shared" si="4"/>
        <v>0</v>
      </c>
      <c r="M48" s="304"/>
      <c r="N48" s="303">
        <f t="shared" si="5"/>
        <v>0</v>
      </c>
      <c r="O48" s="302"/>
      <c r="P48" s="303">
        <f t="shared" si="6"/>
        <v>0</v>
      </c>
      <c r="Q48" s="304"/>
      <c r="R48" s="182">
        <f t="shared" si="7"/>
        <v>0</v>
      </c>
    </row>
    <row r="49" spans="2:18" ht="47.25" x14ac:dyDescent="0.25">
      <c r="B49" s="1">
        <v>17</v>
      </c>
      <c r="C49" s="178" t="s">
        <v>54</v>
      </c>
      <c r="D49" s="25" t="s">
        <v>22</v>
      </c>
      <c r="E49" s="1">
        <v>0</v>
      </c>
      <c r="F49" s="195">
        <f t="shared" si="0"/>
        <v>0</v>
      </c>
      <c r="G49" s="201">
        <f t="shared" si="1"/>
        <v>0</v>
      </c>
      <c r="H49" s="301">
        <f t="shared" si="2"/>
        <v>0</v>
      </c>
      <c r="I49" s="301"/>
      <c r="J49" s="302">
        <f t="shared" si="3"/>
        <v>0</v>
      </c>
      <c r="K49" s="302"/>
      <c r="L49" s="303">
        <f t="shared" si="4"/>
        <v>0</v>
      </c>
      <c r="M49" s="304"/>
      <c r="N49" s="303">
        <f t="shared" si="5"/>
        <v>0</v>
      </c>
      <c r="O49" s="302"/>
      <c r="P49" s="303">
        <f t="shared" si="6"/>
        <v>0</v>
      </c>
      <c r="Q49" s="304"/>
      <c r="R49" s="182">
        <f t="shared" si="7"/>
        <v>0</v>
      </c>
    </row>
    <row r="50" spans="2:18" ht="31.5" x14ac:dyDescent="0.25">
      <c r="B50" s="1">
        <v>18</v>
      </c>
      <c r="C50" s="178" t="s">
        <v>55</v>
      </c>
      <c r="D50" s="25" t="s">
        <v>22</v>
      </c>
      <c r="E50" s="1">
        <v>94000</v>
      </c>
      <c r="F50" s="195">
        <f t="shared" si="0"/>
        <v>591.24217868365133</v>
      </c>
      <c r="G50" s="201">
        <f t="shared" si="1"/>
        <v>154.58026761684064</v>
      </c>
      <c r="H50" s="301">
        <f t="shared" si="2"/>
        <v>2.4536550415371525E-3</v>
      </c>
      <c r="I50" s="301"/>
      <c r="J50" s="302">
        <f t="shared" si="3"/>
        <v>2.453655041537153E-4</v>
      </c>
      <c r="K50" s="302"/>
      <c r="L50" s="303">
        <f t="shared" si="4"/>
        <v>154.58026761684064</v>
      </c>
      <c r="M50" s="304"/>
      <c r="N50" s="303">
        <f t="shared" si="5"/>
        <v>6.8702341163040276E-2</v>
      </c>
      <c r="O50" s="302"/>
      <c r="P50" s="303">
        <f t="shared" si="6"/>
        <v>6.5021858600734547E-2</v>
      </c>
      <c r="Q50" s="304"/>
      <c r="R50" s="182">
        <f t="shared" si="7"/>
        <v>154.71399181660442</v>
      </c>
    </row>
    <row r="51" spans="2:18" ht="47.25" x14ac:dyDescent="0.25">
      <c r="B51" s="1">
        <v>19</v>
      </c>
      <c r="C51" s="178" t="s">
        <v>56</v>
      </c>
      <c r="D51" s="25" t="s">
        <v>22</v>
      </c>
      <c r="E51" s="1">
        <v>0</v>
      </c>
      <c r="F51" s="195">
        <f t="shared" si="0"/>
        <v>0</v>
      </c>
      <c r="G51" s="201">
        <f t="shared" si="1"/>
        <v>0</v>
      </c>
      <c r="H51" s="301">
        <f t="shared" si="2"/>
        <v>0</v>
      </c>
      <c r="I51" s="301"/>
      <c r="J51" s="302">
        <f t="shared" si="3"/>
        <v>0</v>
      </c>
      <c r="K51" s="302"/>
      <c r="L51" s="303">
        <f t="shared" si="4"/>
        <v>0</v>
      </c>
      <c r="M51" s="304"/>
      <c r="N51" s="303">
        <f t="shared" si="5"/>
        <v>0</v>
      </c>
      <c r="O51" s="302"/>
      <c r="P51" s="303">
        <f t="shared" si="6"/>
        <v>0</v>
      </c>
      <c r="Q51" s="304"/>
      <c r="R51" s="182">
        <f t="shared" si="7"/>
        <v>0</v>
      </c>
    </row>
    <row r="52" spans="2:18" ht="31.5" x14ac:dyDescent="0.25">
      <c r="B52" s="1">
        <v>20</v>
      </c>
      <c r="C52" s="178" t="s">
        <v>57</v>
      </c>
      <c r="D52" s="25" t="s">
        <v>22</v>
      </c>
      <c r="E52" s="1">
        <v>101770</v>
      </c>
      <c r="F52" s="195">
        <f t="shared" si="0"/>
        <v>640.11400558122557</v>
      </c>
      <c r="G52" s="201">
        <f t="shared" si="1"/>
        <v>167.35780675921143</v>
      </c>
      <c r="H52" s="301">
        <f t="shared" si="2"/>
        <v>2.6564731231620859E-3</v>
      </c>
      <c r="I52" s="301"/>
      <c r="J52" s="302">
        <f t="shared" si="3"/>
        <v>2.6564731231620858E-4</v>
      </c>
      <c r="K52" s="302"/>
      <c r="L52" s="303">
        <f t="shared" si="4"/>
        <v>167.35780675921143</v>
      </c>
      <c r="M52" s="304"/>
      <c r="N52" s="303">
        <f t="shared" si="5"/>
        <v>7.4381247448538412E-2</v>
      </c>
      <c r="O52" s="302"/>
      <c r="P52" s="303">
        <f t="shared" si="6"/>
        <v>7.0396537763795272E-2</v>
      </c>
      <c r="Q52" s="304"/>
      <c r="R52" s="182">
        <f t="shared" si="7"/>
        <v>167.50258454442377</v>
      </c>
    </row>
    <row r="53" spans="2:18" ht="31.5" x14ac:dyDescent="0.25">
      <c r="B53" s="1">
        <v>21</v>
      </c>
      <c r="C53" s="178" t="s">
        <v>58</v>
      </c>
      <c r="D53" s="25" t="s">
        <v>22</v>
      </c>
      <c r="E53" s="1">
        <v>0</v>
      </c>
      <c r="F53" s="195">
        <f t="shared" si="0"/>
        <v>0</v>
      </c>
      <c r="G53" s="201">
        <f t="shared" si="1"/>
        <v>0</v>
      </c>
      <c r="H53" s="301">
        <f t="shared" si="2"/>
        <v>0</v>
      </c>
      <c r="I53" s="301"/>
      <c r="J53" s="302">
        <f t="shared" si="3"/>
        <v>0</v>
      </c>
      <c r="K53" s="302"/>
      <c r="L53" s="303">
        <f t="shared" si="4"/>
        <v>0</v>
      </c>
      <c r="M53" s="304"/>
      <c r="N53" s="303">
        <f t="shared" si="5"/>
        <v>0</v>
      </c>
      <c r="O53" s="302"/>
      <c r="P53" s="303">
        <f t="shared" si="6"/>
        <v>0</v>
      </c>
      <c r="Q53" s="304"/>
      <c r="R53" s="182">
        <f t="shared" si="7"/>
        <v>0</v>
      </c>
    </row>
    <row r="54" spans="2:18" ht="47.25" x14ac:dyDescent="0.25">
      <c r="B54" s="1">
        <v>22</v>
      </c>
      <c r="C54" s="178" t="s">
        <v>59</v>
      </c>
      <c r="D54" s="25" t="s">
        <v>22</v>
      </c>
      <c r="E54" s="1">
        <v>140470</v>
      </c>
      <c r="F54" s="195">
        <f t="shared" si="0"/>
        <v>883.52966850736709</v>
      </c>
      <c r="G54" s="201">
        <f t="shared" si="1"/>
        <v>230.99883183125112</v>
      </c>
      <c r="H54" s="301">
        <f t="shared" si="2"/>
        <v>3.6666481243055726E-3</v>
      </c>
      <c r="I54" s="301"/>
      <c r="J54" s="302">
        <f t="shared" si="3"/>
        <v>3.6666481243055729E-4</v>
      </c>
      <c r="K54" s="302"/>
      <c r="L54" s="303">
        <f t="shared" si="4"/>
        <v>230.99883183125112</v>
      </c>
      <c r="M54" s="304"/>
      <c r="N54" s="303">
        <f t="shared" si="5"/>
        <v>0.10266614748055602</v>
      </c>
      <c r="O54" s="302"/>
      <c r="P54" s="303">
        <f t="shared" si="6"/>
        <v>9.7166175294097684E-2</v>
      </c>
      <c r="Q54" s="304"/>
      <c r="R54" s="182">
        <f t="shared" si="7"/>
        <v>231.19866415402578</v>
      </c>
    </row>
    <row r="55" spans="2:18" ht="31.5" x14ac:dyDescent="0.25">
      <c r="B55" s="1">
        <v>23</v>
      </c>
      <c r="C55" s="178" t="s">
        <v>60</v>
      </c>
      <c r="D55" s="25" t="s">
        <v>22</v>
      </c>
      <c r="E55" s="1">
        <v>56147</v>
      </c>
      <c r="F55" s="195">
        <f t="shared" si="0"/>
        <v>353.15398517607417</v>
      </c>
      <c r="G55" s="201">
        <f t="shared" si="1"/>
        <v>92.332109424284596</v>
      </c>
      <c r="H55" s="301">
        <f t="shared" si="2"/>
        <v>1.4655890384807078E-3</v>
      </c>
      <c r="I55" s="301"/>
      <c r="J55" s="302">
        <f t="shared" si="3"/>
        <v>1.4655890384807077E-4</v>
      </c>
      <c r="K55" s="302"/>
      <c r="L55" s="303">
        <f t="shared" si="4"/>
        <v>92.332109424284596</v>
      </c>
      <c r="M55" s="304"/>
      <c r="N55" s="303">
        <f t="shared" si="5"/>
        <v>4.1036493077459817E-2</v>
      </c>
      <c r="O55" s="302"/>
      <c r="P55" s="303">
        <f t="shared" si="6"/>
        <v>3.8838109519738755E-2</v>
      </c>
      <c r="Q55" s="304"/>
      <c r="R55" s="182">
        <f t="shared" si="7"/>
        <v>92.411984026881797</v>
      </c>
    </row>
    <row r="56" spans="2:18" ht="31.5" x14ac:dyDescent="0.25">
      <c r="B56" s="1">
        <v>24</v>
      </c>
      <c r="C56" s="178" t="s">
        <v>61</v>
      </c>
      <c r="D56" s="25" t="s">
        <v>22</v>
      </c>
      <c r="E56" s="1">
        <v>0</v>
      </c>
      <c r="F56" s="195">
        <f t="shared" si="0"/>
        <v>0</v>
      </c>
      <c r="G56" s="201">
        <f t="shared" si="1"/>
        <v>0</v>
      </c>
      <c r="H56" s="301">
        <f t="shared" si="2"/>
        <v>0</v>
      </c>
      <c r="I56" s="301"/>
      <c r="J56" s="302">
        <f t="shared" si="3"/>
        <v>0</v>
      </c>
      <c r="K56" s="302"/>
      <c r="L56" s="303">
        <f t="shared" si="4"/>
        <v>0</v>
      </c>
      <c r="M56" s="304"/>
      <c r="N56" s="303">
        <f t="shared" si="5"/>
        <v>0</v>
      </c>
      <c r="O56" s="302"/>
      <c r="P56" s="303">
        <f t="shared" si="6"/>
        <v>0</v>
      </c>
      <c r="Q56" s="304"/>
      <c r="R56" s="182">
        <f t="shared" si="7"/>
        <v>0</v>
      </c>
    </row>
    <row r="57" spans="2:18" ht="31.5" x14ac:dyDescent="0.25">
      <c r="B57" s="1">
        <v>25</v>
      </c>
      <c r="C57" s="178" t="s">
        <v>62</v>
      </c>
      <c r="D57" s="25" t="s">
        <v>22</v>
      </c>
      <c r="E57" s="1">
        <v>55890.2</v>
      </c>
      <c r="F57" s="195">
        <f t="shared" si="0"/>
        <v>351.53876186239376</v>
      </c>
      <c r="G57" s="201">
        <f t="shared" si="1"/>
        <v>91.909809288922844</v>
      </c>
      <c r="H57" s="301">
        <f t="shared" si="2"/>
        <v>1.4588858617289339E-3</v>
      </c>
      <c r="I57" s="301"/>
      <c r="J57" s="302">
        <f t="shared" si="3"/>
        <v>1.458885861728934E-4</v>
      </c>
      <c r="K57" s="302"/>
      <c r="L57" s="303">
        <f t="shared" si="4"/>
        <v>91.909809288922844</v>
      </c>
      <c r="M57" s="304"/>
      <c r="N57" s="303">
        <f t="shared" si="5"/>
        <v>4.0848804128410146E-2</v>
      </c>
      <c r="O57" s="302"/>
      <c r="P57" s="303">
        <f t="shared" si="6"/>
        <v>3.8660475335816749E-2</v>
      </c>
      <c r="Q57" s="304"/>
      <c r="R57" s="182">
        <f t="shared" si="7"/>
        <v>91.989318568387077</v>
      </c>
    </row>
    <row r="58" spans="2:18" ht="31.5" x14ac:dyDescent="0.25">
      <c r="B58" s="1">
        <v>26</v>
      </c>
      <c r="C58" s="178" t="s">
        <v>63</v>
      </c>
      <c r="D58" s="25" t="s">
        <v>22</v>
      </c>
      <c r="E58" s="1">
        <v>82968</v>
      </c>
      <c r="F58" s="195">
        <f t="shared" si="0"/>
        <v>521.85299022367224</v>
      </c>
      <c r="G58" s="201">
        <f t="shared" si="1"/>
        <v>136.43846429397911</v>
      </c>
      <c r="H58" s="301">
        <f t="shared" si="2"/>
        <v>2.1656899094282395E-3</v>
      </c>
      <c r="I58" s="301"/>
      <c r="J58" s="302">
        <f t="shared" si="3"/>
        <v>2.1656899094282396E-4</v>
      </c>
      <c r="K58" s="302"/>
      <c r="L58" s="303">
        <f t="shared" si="4"/>
        <v>136.43846429397911</v>
      </c>
      <c r="M58" s="304"/>
      <c r="N58" s="303">
        <f t="shared" si="5"/>
        <v>6.0639317463990705E-2</v>
      </c>
      <c r="O58" s="302"/>
      <c r="P58" s="303">
        <f t="shared" si="6"/>
        <v>5.7390782599848353E-2</v>
      </c>
      <c r="Q58" s="304"/>
      <c r="R58" s="182">
        <f t="shared" si="7"/>
        <v>136.55649439404294</v>
      </c>
    </row>
    <row r="59" spans="2:18" ht="47.25" x14ac:dyDescent="0.25">
      <c r="B59" s="1">
        <v>27</v>
      </c>
      <c r="C59" s="178" t="s">
        <v>64</v>
      </c>
      <c r="D59" s="25" t="s">
        <v>22</v>
      </c>
      <c r="E59" s="1">
        <v>83874.032999999996</v>
      </c>
      <c r="F59" s="195">
        <f t="shared" si="0"/>
        <v>527.55176602026029</v>
      </c>
      <c r="G59" s="201">
        <f t="shared" si="1"/>
        <v>137.92840922599706</v>
      </c>
      <c r="H59" s="301">
        <f t="shared" si="2"/>
        <v>2.1893398289840799E-3</v>
      </c>
      <c r="I59" s="301"/>
      <c r="J59" s="302">
        <f t="shared" si="3"/>
        <v>2.1893398289840802E-4</v>
      </c>
      <c r="K59" s="302"/>
      <c r="L59" s="303">
        <f t="shared" si="4"/>
        <v>137.92840922599706</v>
      </c>
      <c r="M59" s="304"/>
      <c r="N59" s="303">
        <f t="shared" si="5"/>
        <v>6.130151521155424E-2</v>
      </c>
      <c r="O59" s="302"/>
      <c r="P59" s="303">
        <f t="shared" si="6"/>
        <v>5.8017505468078129E-2</v>
      </c>
      <c r="Q59" s="304"/>
      <c r="R59" s="182">
        <f t="shared" si="7"/>
        <v>138.04772824667671</v>
      </c>
    </row>
    <row r="60" spans="2:18" ht="31.5" x14ac:dyDescent="0.25">
      <c r="B60" s="1">
        <v>28</v>
      </c>
      <c r="C60" s="178" t="s">
        <v>65</v>
      </c>
      <c r="D60" s="25" t="s">
        <v>22</v>
      </c>
      <c r="E60" s="1">
        <v>87747</v>
      </c>
      <c r="F60" s="195">
        <f t="shared" si="0"/>
        <v>551.91199418036547</v>
      </c>
      <c r="G60" s="201">
        <f t="shared" si="1"/>
        <v>144.29739087845655</v>
      </c>
      <c r="H60" s="301">
        <f t="shared" si="2"/>
        <v>2.2904347758485166E-3</v>
      </c>
      <c r="I60" s="301"/>
      <c r="J60" s="302">
        <f t="shared" si="3"/>
        <v>2.2904347758485164E-4</v>
      </c>
      <c r="K60" s="302"/>
      <c r="L60" s="303">
        <f t="shared" si="4"/>
        <v>144.29739087845655</v>
      </c>
      <c r="M60" s="304"/>
      <c r="N60" s="303">
        <f t="shared" si="5"/>
        <v>6.4132173723758457E-2</v>
      </c>
      <c r="O60" s="302"/>
      <c r="P60" s="303">
        <f t="shared" si="6"/>
        <v>6.0696521559985686E-2</v>
      </c>
      <c r="Q60" s="304"/>
      <c r="R60" s="182">
        <f t="shared" si="7"/>
        <v>144.42221957374028</v>
      </c>
    </row>
    <row r="61" spans="2:18" ht="47.25" x14ac:dyDescent="0.25">
      <c r="B61" s="1">
        <v>29</v>
      </c>
      <c r="C61" s="178" t="s">
        <v>66</v>
      </c>
      <c r="D61" s="25" t="s">
        <v>22</v>
      </c>
      <c r="E61" s="1">
        <v>94712</v>
      </c>
      <c r="F61" s="195">
        <f t="shared" si="0"/>
        <v>595.72052369665948</v>
      </c>
      <c r="G61" s="201">
        <f t="shared" si="1"/>
        <v>155.75113092049162</v>
      </c>
      <c r="H61" s="301">
        <f t="shared" si="2"/>
        <v>2.4722401733411367E-3</v>
      </c>
      <c r="I61" s="301"/>
      <c r="J61" s="302">
        <f t="shared" si="3"/>
        <v>2.4722401733411368E-4</v>
      </c>
      <c r="K61" s="302"/>
      <c r="L61" s="303">
        <f t="shared" si="4"/>
        <v>155.75113092049162</v>
      </c>
      <c r="M61" s="304"/>
      <c r="N61" s="303">
        <f t="shared" si="5"/>
        <v>6.9222724853551826E-2</v>
      </c>
      <c r="O61" s="302"/>
      <c r="P61" s="303">
        <f t="shared" si="6"/>
        <v>6.5514364593540125E-2</v>
      </c>
      <c r="Q61" s="304"/>
      <c r="R61" s="182">
        <f t="shared" si="7"/>
        <v>155.88586800993872</v>
      </c>
    </row>
    <row r="62" spans="2:18" ht="63" x14ac:dyDescent="0.25">
      <c r="B62" s="1">
        <v>30</v>
      </c>
      <c r="C62" s="178" t="s">
        <v>67</v>
      </c>
      <c r="D62" s="25" t="s">
        <v>22</v>
      </c>
      <c r="E62" s="1">
        <v>119747</v>
      </c>
      <c r="F62" s="195">
        <f t="shared" si="0"/>
        <v>753.18592734926813</v>
      </c>
      <c r="G62" s="201">
        <f t="shared" si="1"/>
        <v>196.92046070546616</v>
      </c>
      <c r="H62" s="301">
        <f t="shared" si="2"/>
        <v>3.1257215984994624E-3</v>
      </c>
      <c r="I62" s="301"/>
      <c r="J62" s="302">
        <f t="shared" si="3"/>
        <v>3.1257215984994627E-4</v>
      </c>
      <c r="K62" s="302"/>
      <c r="L62" s="303">
        <f t="shared" si="4"/>
        <v>196.92046070546616</v>
      </c>
      <c r="M62" s="304"/>
      <c r="N62" s="303">
        <f t="shared" si="5"/>
        <v>8.7520204757984943E-2</v>
      </c>
      <c r="O62" s="302"/>
      <c r="P62" s="303">
        <f t="shared" si="6"/>
        <v>8.2831622360235765E-2</v>
      </c>
      <c r="Q62" s="304"/>
      <c r="R62" s="182">
        <f t="shared" si="7"/>
        <v>197.09081253258438</v>
      </c>
    </row>
    <row r="63" spans="2:18" ht="31.5" x14ac:dyDescent="0.25">
      <c r="B63" s="1">
        <v>31</v>
      </c>
      <c r="C63" s="178" t="s">
        <v>68</v>
      </c>
      <c r="D63" s="25" t="s">
        <v>22</v>
      </c>
      <c r="E63" s="1">
        <v>0</v>
      </c>
      <c r="F63" s="195">
        <f t="shared" si="0"/>
        <v>0</v>
      </c>
      <c r="G63" s="201">
        <f t="shared" si="1"/>
        <v>0</v>
      </c>
      <c r="H63" s="301">
        <f t="shared" si="2"/>
        <v>0</v>
      </c>
      <c r="I63" s="301"/>
      <c r="J63" s="302">
        <f t="shared" si="3"/>
        <v>0</v>
      </c>
      <c r="K63" s="302"/>
      <c r="L63" s="303">
        <f t="shared" si="4"/>
        <v>0</v>
      </c>
      <c r="M63" s="304"/>
      <c r="N63" s="303">
        <f t="shared" si="5"/>
        <v>0</v>
      </c>
      <c r="O63" s="302"/>
      <c r="P63" s="303">
        <f t="shared" si="6"/>
        <v>0</v>
      </c>
      <c r="Q63" s="304"/>
      <c r="R63" s="182">
        <f t="shared" si="7"/>
        <v>0</v>
      </c>
    </row>
    <row r="64" spans="2:18" ht="31.5" x14ac:dyDescent="0.25">
      <c r="B64" s="1">
        <v>32</v>
      </c>
      <c r="C64" s="178" t="s">
        <v>69</v>
      </c>
      <c r="D64" s="25" t="s">
        <v>22</v>
      </c>
      <c r="E64" s="1">
        <v>0</v>
      </c>
      <c r="F64" s="195">
        <f t="shared" si="0"/>
        <v>0</v>
      </c>
      <c r="G64" s="201">
        <f t="shared" si="1"/>
        <v>0</v>
      </c>
      <c r="H64" s="301">
        <f t="shared" si="2"/>
        <v>0</v>
      </c>
      <c r="I64" s="301"/>
      <c r="J64" s="302">
        <f t="shared" si="3"/>
        <v>0</v>
      </c>
      <c r="K64" s="302"/>
      <c r="L64" s="303">
        <f t="shared" si="4"/>
        <v>0</v>
      </c>
      <c r="M64" s="304"/>
      <c r="N64" s="303">
        <f t="shared" si="5"/>
        <v>0</v>
      </c>
      <c r="O64" s="302"/>
      <c r="P64" s="303">
        <f t="shared" si="6"/>
        <v>0</v>
      </c>
      <c r="Q64" s="304"/>
      <c r="R64" s="182">
        <f t="shared" si="7"/>
        <v>0</v>
      </c>
    </row>
    <row r="65" spans="2:18" ht="63" x14ac:dyDescent="0.25">
      <c r="B65" s="1">
        <v>33</v>
      </c>
      <c r="C65" s="178" t="s">
        <v>70</v>
      </c>
      <c r="D65" s="25" t="s">
        <v>22</v>
      </c>
      <c r="E65" s="1">
        <v>64200</v>
      </c>
      <c r="F65" s="195">
        <f t="shared" ref="F65:F96" si="8">E65/158.987304</f>
        <v>403.80582842011086</v>
      </c>
      <c r="G65" s="201">
        <f t="shared" ref="G65:G96" si="9">F65*$L$13*$N$13</f>
        <v>105.57503384043798</v>
      </c>
      <c r="H65" s="301">
        <f t="shared" ref="H65:H96" si="10">F65*$L$13*$O$13</f>
        <v>1.6757941879434596E-3</v>
      </c>
      <c r="I65" s="301"/>
      <c r="J65" s="302">
        <f t="shared" ref="J65:J96" si="11">F65*$L$13*$P$13</f>
        <v>1.6757941879434599E-4</v>
      </c>
      <c r="K65" s="302"/>
      <c r="L65" s="303">
        <f t="shared" ref="L65:L96" si="12">G65</f>
        <v>105.57503384043798</v>
      </c>
      <c r="M65" s="304"/>
      <c r="N65" s="303">
        <f t="shared" ref="N65:N96" si="13">H65*$Q$13</f>
        <v>4.6922237262416872E-2</v>
      </c>
      <c r="O65" s="302"/>
      <c r="P65" s="303">
        <f t="shared" ref="P65:P96" si="14">J65*$R$13</f>
        <v>4.4408545980501687E-2</v>
      </c>
      <c r="Q65" s="304"/>
      <c r="R65" s="182">
        <f t="shared" ref="R65:R96" si="15">SUM(L65:Q65)</f>
        <v>105.66636462368091</v>
      </c>
    </row>
    <row r="66" spans="2:18" ht="31.5" x14ac:dyDescent="0.25">
      <c r="B66" s="1">
        <v>34</v>
      </c>
      <c r="C66" s="178" t="s">
        <v>71</v>
      </c>
      <c r="D66" s="25" t="s">
        <v>22</v>
      </c>
      <c r="E66" s="1">
        <v>0</v>
      </c>
      <c r="F66" s="195">
        <f t="shared" si="8"/>
        <v>0</v>
      </c>
      <c r="G66" s="201">
        <f t="shared" si="9"/>
        <v>0</v>
      </c>
      <c r="H66" s="301">
        <f t="shared" si="10"/>
        <v>0</v>
      </c>
      <c r="I66" s="301"/>
      <c r="J66" s="302">
        <f t="shared" si="11"/>
        <v>0</v>
      </c>
      <c r="K66" s="302"/>
      <c r="L66" s="303">
        <f t="shared" si="12"/>
        <v>0</v>
      </c>
      <c r="M66" s="304"/>
      <c r="N66" s="303">
        <f t="shared" si="13"/>
        <v>0</v>
      </c>
      <c r="O66" s="302"/>
      <c r="P66" s="303">
        <f t="shared" si="14"/>
        <v>0</v>
      </c>
      <c r="Q66" s="304"/>
      <c r="R66" s="182">
        <f t="shared" si="15"/>
        <v>0</v>
      </c>
    </row>
    <row r="67" spans="2:18" ht="31.5" x14ac:dyDescent="0.25">
      <c r="B67" s="1">
        <v>35</v>
      </c>
      <c r="C67" s="178" t="s">
        <v>72</v>
      </c>
      <c r="D67" s="25" t="s">
        <v>22</v>
      </c>
      <c r="E67" s="1">
        <v>151930</v>
      </c>
      <c r="F67" s="195">
        <f t="shared" si="8"/>
        <v>955.6108958234804</v>
      </c>
      <c r="G67" s="201">
        <f t="shared" si="9"/>
        <v>249.84446871304894</v>
      </c>
      <c r="H67" s="301">
        <f t="shared" si="10"/>
        <v>3.9657852176674434E-3</v>
      </c>
      <c r="I67" s="301"/>
      <c r="J67" s="302">
        <f t="shared" si="11"/>
        <v>3.9657852176674431E-4</v>
      </c>
      <c r="K67" s="302"/>
      <c r="L67" s="303">
        <f t="shared" si="12"/>
        <v>249.84446871304894</v>
      </c>
      <c r="M67" s="304"/>
      <c r="N67" s="303">
        <f t="shared" si="13"/>
        <v>0.11104198609468842</v>
      </c>
      <c r="O67" s="302"/>
      <c r="P67" s="303">
        <f t="shared" si="14"/>
        <v>0.10509330826818725</v>
      </c>
      <c r="Q67" s="304"/>
      <c r="R67" s="182">
        <f t="shared" si="15"/>
        <v>250.0606040074118</v>
      </c>
    </row>
    <row r="68" spans="2:18" ht="31.5" x14ac:dyDescent="0.25">
      <c r="B68" s="1">
        <v>36</v>
      </c>
      <c r="C68" s="178" t="s">
        <v>73</v>
      </c>
      <c r="D68" s="25" t="s">
        <v>22</v>
      </c>
      <c r="E68" s="1">
        <v>90186</v>
      </c>
      <c r="F68" s="195">
        <f t="shared" si="8"/>
        <v>567.25284177408275</v>
      </c>
      <c r="G68" s="201">
        <f t="shared" si="9"/>
        <v>148.30825548183392</v>
      </c>
      <c r="H68" s="301">
        <f t="shared" si="10"/>
        <v>2.354099293362443E-3</v>
      </c>
      <c r="I68" s="301"/>
      <c r="J68" s="302">
        <f t="shared" si="11"/>
        <v>2.3540992933624431E-4</v>
      </c>
      <c r="K68" s="302"/>
      <c r="L68" s="303">
        <f t="shared" si="12"/>
        <v>148.30825548183392</v>
      </c>
      <c r="M68" s="304"/>
      <c r="N68" s="303">
        <f t="shared" si="13"/>
        <v>6.59147802141484E-2</v>
      </c>
      <c r="O68" s="302"/>
      <c r="P68" s="303">
        <f t="shared" si="14"/>
        <v>6.2383631274104741E-2</v>
      </c>
      <c r="Q68" s="304"/>
      <c r="R68" s="182">
        <f t="shared" si="15"/>
        <v>148.43655389332218</v>
      </c>
    </row>
    <row r="69" spans="2:18" ht="31.5" x14ac:dyDescent="0.25">
      <c r="B69" s="1">
        <v>37</v>
      </c>
      <c r="C69" s="178" t="s">
        <v>74</v>
      </c>
      <c r="D69" s="25" t="s">
        <v>22</v>
      </c>
      <c r="E69" s="1">
        <v>126000</v>
      </c>
      <c r="F69" s="195">
        <f t="shared" si="8"/>
        <v>792.51611185255399</v>
      </c>
      <c r="G69" s="201">
        <f t="shared" si="9"/>
        <v>207.20333744385024</v>
      </c>
      <c r="H69" s="301">
        <f t="shared" si="10"/>
        <v>3.2889418641880988E-3</v>
      </c>
      <c r="I69" s="301"/>
      <c r="J69" s="302">
        <f t="shared" si="11"/>
        <v>3.288941864188099E-4</v>
      </c>
      <c r="K69" s="302"/>
      <c r="L69" s="303">
        <f t="shared" si="12"/>
        <v>207.20333744385024</v>
      </c>
      <c r="M69" s="304"/>
      <c r="N69" s="303">
        <f t="shared" si="13"/>
        <v>9.2090372197266762E-2</v>
      </c>
      <c r="O69" s="302"/>
      <c r="P69" s="303">
        <f t="shared" si="14"/>
        <v>8.7156959400984627E-2</v>
      </c>
      <c r="Q69" s="304"/>
      <c r="R69" s="182">
        <f t="shared" si="15"/>
        <v>207.38258477544849</v>
      </c>
    </row>
    <row r="70" spans="2:18" ht="47.25" x14ac:dyDescent="0.25">
      <c r="B70" s="1">
        <v>38</v>
      </c>
      <c r="C70" s="178" t="s">
        <v>75</v>
      </c>
      <c r="D70" s="25" t="s">
        <v>22</v>
      </c>
      <c r="E70" s="1">
        <v>68772</v>
      </c>
      <c r="F70" s="195">
        <f t="shared" si="8"/>
        <v>432.56284162161779</v>
      </c>
      <c r="G70" s="201">
        <f t="shared" si="9"/>
        <v>113.09355494197197</v>
      </c>
      <c r="H70" s="301">
        <f t="shared" si="10"/>
        <v>1.7951357927297137E-3</v>
      </c>
      <c r="I70" s="301"/>
      <c r="J70" s="302">
        <f t="shared" si="11"/>
        <v>1.7951357927297137E-4</v>
      </c>
      <c r="K70" s="302"/>
      <c r="L70" s="303">
        <f t="shared" si="12"/>
        <v>113.09355494197197</v>
      </c>
      <c r="M70" s="304"/>
      <c r="N70" s="303">
        <f t="shared" si="13"/>
        <v>5.0263802196431985E-2</v>
      </c>
      <c r="O70" s="302"/>
      <c r="P70" s="303">
        <f t="shared" si="14"/>
        <v>4.7571098507337414E-2</v>
      </c>
      <c r="Q70" s="304"/>
      <c r="R70" s="182">
        <f t="shared" si="15"/>
        <v>113.19138984267573</v>
      </c>
    </row>
    <row r="71" spans="2:18" ht="31.5" x14ac:dyDescent="0.25">
      <c r="B71" s="1">
        <v>39</v>
      </c>
      <c r="C71" s="178" t="s">
        <v>76</v>
      </c>
      <c r="D71" s="25" t="s">
        <v>22</v>
      </c>
      <c r="E71" s="1">
        <v>0</v>
      </c>
      <c r="F71" s="195">
        <f t="shared" si="8"/>
        <v>0</v>
      </c>
      <c r="G71" s="201">
        <f t="shared" si="9"/>
        <v>0</v>
      </c>
      <c r="H71" s="301">
        <f t="shared" si="10"/>
        <v>0</v>
      </c>
      <c r="I71" s="301"/>
      <c r="J71" s="302">
        <f t="shared" si="11"/>
        <v>0</v>
      </c>
      <c r="K71" s="302"/>
      <c r="L71" s="303">
        <f t="shared" si="12"/>
        <v>0</v>
      </c>
      <c r="M71" s="304"/>
      <c r="N71" s="303">
        <f t="shared" si="13"/>
        <v>0</v>
      </c>
      <c r="O71" s="302"/>
      <c r="P71" s="303">
        <f t="shared" si="14"/>
        <v>0</v>
      </c>
      <c r="Q71" s="304"/>
      <c r="R71" s="182">
        <f t="shared" si="15"/>
        <v>0</v>
      </c>
    </row>
    <row r="72" spans="2:18" ht="31.5" x14ac:dyDescent="0.25">
      <c r="B72" s="1">
        <v>40</v>
      </c>
      <c r="C72" s="178" t="s">
        <v>77</v>
      </c>
      <c r="D72" s="25" t="s">
        <v>22</v>
      </c>
      <c r="E72" s="1">
        <v>83708.5</v>
      </c>
      <c r="F72" s="195">
        <f t="shared" si="8"/>
        <v>526.51059483340885</v>
      </c>
      <c r="G72" s="201">
        <f t="shared" si="9"/>
        <v>137.65619501919474</v>
      </c>
      <c r="H72" s="301">
        <f t="shared" si="10"/>
        <v>2.1850189685586464E-3</v>
      </c>
      <c r="I72" s="301"/>
      <c r="J72" s="302">
        <f t="shared" si="11"/>
        <v>2.1850189685586465E-4</v>
      </c>
      <c r="K72" s="302"/>
      <c r="L72" s="303">
        <f t="shared" si="12"/>
        <v>137.65619501919474</v>
      </c>
      <c r="M72" s="304"/>
      <c r="N72" s="303">
        <f t="shared" si="13"/>
        <v>6.1180531119642098E-2</v>
      </c>
      <c r="O72" s="302"/>
      <c r="P72" s="303">
        <f t="shared" si="14"/>
        <v>5.7903002666804135E-2</v>
      </c>
      <c r="Q72" s="304"/>
      <c r="R72" s="182">
        <f t="shared" si="15"/>
        <v>137.77527855298118</v>
      </c>
    </row>
    <row r="73" spans="2:18" ht="31.5" x14ac:dyDescent="0.25">
      <c r="B73" s="1">
        <v>41</v>
      </c>
      <c r="C73" s="178" t="s">
        <v>78</v>
      </c>
      <c r="D73" s="25" t="s">
        <v>22</v>
      </c>
      <c r="E73" s="1">
        <v>61284</v>
      </c>
      <c r="F73" s="195">
        <f t="shared" si="8"/>
        <v>385.46474126009457</v>
      </c>
      <c r="G73" s="201">
        <f t="shared" si="9"/>
        <v>100.77975660245173</v>
      </c>
      <c r="H73" s="301">
        <f t="shared" si="10"/>
        <v>1.5996786762293921E-3</v>
      </c>
      <c r="I73" s="301"/>
      <c r="J73" s="302">
        <f t="shared" si="11"/>
        <v>1.5996786762293921E-4</v>
      </c>
      <c r="K73" s="302"/>
      <c r="L73" s="303">
        <f t="shared" si="12"/>
        <v>100.77975660245173</v>
      </c>
      <c r="M73" s="304"/>
      <c r="N73" s="303">
        <f t="shared" si="13"/>
        <v>4.479100293442298E-2</v>
      </c>
      <c r="O73" s="302"/>
      <c r="P73" s="303">
        <f t="shared" si="14"/>
        <v>4.2391484920078895E-2</v>
      </c>
      <c r="Q73" s="304"/>
      <c r="R73" s="182">
        <f t="shared" si="15"/>
        <v>100.86693909030622</v>
      </c>
    </row>
    <row r="74" spans="2:18" ht="31.5" x14ac:dyDescent="0.25">
      <c r="B74" s="1">
        <v>42</v>
      </c>
      <c r="C74" s="178" t="s">
        <v>79</v>
      </c>
      <c r="D74" s="25" t="s">
        <v>22</v>
      </c>
      <c r="E74" s="1">
        <v>0</v>
      </c>
      <c r="F74" s="195">
        <f t="shared" si="8"/>
        <v>0</v>
      </c>
      <c r="G74" s="201">
        <f t="shared" si="9"/>
        <v>0</v>
      </c>
      <c r="H74" s="301">
        <f t="shared" si="10"/>
        <v>0</v>
      </c>
      <c r="I74" s="301"/>
      <c r="J74" s="302">
        <f t="shared" si="11"/>
        <v>0</v>
      </c>
      <c r="K74" s="302"/>
      <c r="L74" s="303">
        <f t="shared" si="12"/>
        <v>0</v>
      </c>
      <c r="M74" s="304"/>
      <c r="N74" s="303">
        <f t="shared" si="13"/>
        <v>0</v>
      </c>
      <c r="O74" s="302"/>
      <c r="P74" s="303">
        <f t="shared" si="14"/>
        <v>0</v>
      </c>
      <c r="Q74" s="304"/>
      <c r="R74" s="182">
        <f t="shared" si="15"/>
        <v>0</v>
      </c>
    </row>
    <row r="75" spans="2:18" ht="31.5" x14ac:dyDescent="0.25">
      <c r="B75" s="1">
        <v>43</v>
      </c>
      <c r="C75" s="178" t="s">
        <v>80</v>
      </c>
      <c r="D75" s="25" t="s">
        <v>22</v>
      </c>
      <c r="E75" s="1">
        <v>128485</v>
      </c>
      <c r="F75" s="195">
        <f t="shared" si="8"/>
        <v>808.14629072520154</v>
      </c>
      <c r="G75" s="201">
        <f t="shared" si="9"/>
        <v>211.28984771010394</v>
      </c>
      <c r="H75" s="301">
        <f t="shared" si="10"/>
        <v>3.3538071065095858E-3</v>
      </c>
      <c r="I75" s="301"/>
      <c r="J75" s="302">
        <f t="shared" si="11"/>
        <v>3.3538071065095858E-4</v>
      </c>
      <c r="K75" s="302"/>
      <c r="L75" s="303">
        <f t="shared" si="12"/>
        <v>211.28984771010394</v>
      </c>
      <c r="M75" s="304"/>
      <c r="N75" s="303">
        <f t="shared" si="13"/>
        <v>9.3906598982268399E-2</v>
      </c>
      <c r="O75" s="302"/>
      <c r="P75" s="303">
        <f t="shared" si="14"/>
        <v>8.8875888322504024E-2</v>
      </c>
      <c r="Q75" s="304"/>
      <c r="R75" s="182">
        <f t="shared" si="15"/>
        <v>211.47263019740871</v>
      </c>
    </row>
    <row r="76" spans="2:18" ht="47.25" x14ac:dyDescent="0.25">
      <c r="B76" s="1">
        <v>44</v>
      </c>
      <c r="C76" s="178" t="s">
        <v>81</v>
      </c>
      <c r="D76" s="25" t="s">
        <v>22</v>
      </c>
      <c r="E76" s="1">
        <v>28400</v>
      </c>
      <c r="F76" s="195">
        <f t="shared" si="8"/>
        <v>178.63061568740105</v>
      </c>
      <c r="G76" s="201">
        <f t="shared" si="9"/>
        <v>46.702974471471002</v>
      </c>
      <c r="H76" s="301">
        <f t="shared" si="10"/>
        <v>7.4131705510271418E-4</v>
      </c>
      <c r="I76" s="301"/>
      <c r="J76" s="302">
        <f t="shared" si="11"/>
        <v>7.4131705510271432E-5</v>
      </c>
      <c r="K76" s="302"/>
      <c r="L76" s="303">
        <f t="shared" si="12"/>
        <v>46.702974471471002</v>
      </c>
      <c r="M76" s="304"/>
      <c r="N76" s="303">
        <f t="shared" si="13"/>
        <v>2.0756877542875998E-2</v>
      </c>
      <c r="O76" s="302"/>
      <c r="P76" s="303">
        <f t="shared" si="14"/>
        <v>1.9644901960221929E-2</v>
      </c>
      <c r="Q76" s="304"/>
      <c r="R76" s="182">
        <f t="shared" si="15"/>
        <v>46.743376250974094</v>
      </c>
    </row>
    <row r="77" spans="2:18" ht="31.5" x14ac:dyDescent="0.25">
      <c r="B77" s="1">
        <v>45</v>
      </c>
      <c r="C77" s="178" t="s">
        <v>82</v>
      </c>
      <c r="D77" s="25" t="s">
        <v>22</v>
      </c>
      <c r="E77" s="1">
        <v>66559.399999999994</v>
      </c>
      <c r="F77" s="195">
        <f t="shared" si="8"/>
        <v>418.64600710507045</v>
      </c>
      <c r="G77" s="201">
        <f t="shared" si="9"/>
        <v>109.45499855762067</v>
      </c>
      <c r="H77" s="301">
        <f t="shared" si="10"/>
        <v>1.7373809294860421E-3</v>
      </c>
      <c r="I77" s="301"/>
      <c r="J77" s="302">
        <f t="shared" si="11"/>
        <v>1.7373809294860421E-4</v>
      </c>
      <c r="K77" s="302"/>
      <c r="L77" s="303">
        <f t="shared" si="12"/>
        <v>109.45499855762067</v>
      </c>
      <c r="M77" s="304"/>
      <c r="N77" s="303">
        <f t="shared" si="13"/>
        <v>4.864666602560918E-2</v>
      </c>
      <c r="O77" s="302"/>
      <c r="P77" s="303">
        <f t="shared" si="14"/>
        <v>4.6040594631380119E-2</v>
      </c>
      <c r="Q77" s="304"/>
      <c r="R77" s="182">
        <f t="shared" si="15"/>
        <v>109.54968581827765</v>
      </c>
    </row>
    <row r="78" spans="2:18" ht="31.5" x14ac:dyDescent="0.25">
      <c r="B78" s="1">
        <v>46</v>
      </c>
      <c r="C78" s="178" t="s">
        <v>83</v>
      </c>
      <c r="D78" s="25" t="s">
        <v>22</v>
      </c>
      <c r="E78" s="1">
        <v>106491.3</v>
      </c>
      <c r="F78" s="195">
        <f t="shared" si="8"/>
        <v>669.81008747717374</v>
      </c>
      <c r="G78" s="201">
        <f t="shared" si="9"/>
        <v>175.12184737090709</v>
      </c>
      <c r="H78" s="301">
        <f t="shared" si="10"/>
        <v>2.7797118630302708E-3</v>
      </c>
      <c r="I78" s="301"/>
      <c r="J78" s="302">
        <f t="shared" si="11"/>
        <v>2.7797118630302711E-4</v>
      </c>
      <c r="K78" s="302"/>
      <c r="L78" s="303">
        <f t="shared" si="12"/>
        <v>175.12184737090709</v>
      </c>
      <c r="M78" s="304"/>
      <c r="N78" s="303">
        <f t="shared" si="13"/>
        <v>7.7831932164847586E-2</v>
      </c>
      <c r="O78" s="302"/>
      <c r="P78" s="303">
        <f t="shared" si="14"/>
        <v>7.3662364370302186E-2</v>
      </c>
      <c r="Q78" s="304"/>
      <c r="R78" s="182">
        <f t="shared" si="15"/>
        <v>175.27334166744225</v>
      </c>
    </row>
    <row r="79" spans="2:18" ht="31.5" x14ac:dyDescent="0.25">
      <c r="B79" s="1">
        <v>47</v>
      </c>
      <c r="C79" s="178" t="s">
        <v>84</v>
      </c>
      <c r="D79" s="25" t="s">
        <v>22</v>
      </c>
      <c r="E79" s="1">
        <v>174224.37740700002</v>
      </c>
      <c r="F79" s="195">
        <f t="shared" si="8"/>
        <v>1095.8383029565684</v>
      </c>
      <c r="G79" s="201">
        <f t="shared" si="9"/>
        <v>286.50692430799484</v>
      </c>
      <c r="H79" s="301">
        <f t="shared" si="10"/>
        <v>4.5477289572697583E-3</v>
      </c>
      <c r="I79" s="301"/>
      <c r="J79" s="302">
        <f t="shared" si="11"/>
        <v>4.5477289572697587E-4</v>
      </c>
      <c r="K79" s="302"/>
      <c r="L79" s="303">
        <f t="shared" si="12"/>
        <v>286.50692430799484</v>
      </c>
      <c r="M79" s="304"/>
      <c r="N79" s="303">
        <f t="shared" si="13"/>
        <v>0.12733641080355323</v>
      </c>
      <c r="O79" s="302"/>
      <c r="P79" s="303">
        <f t="shared" si="14"/>
        <v>0.1205148173676486</v>
      </c>
      <c r="Q79" s="304"/>
      <c r="R79" s="182">
        <f t="shared" si="15"/>
        <v>286.75477553616599</v>
      </c>
    </row>
    <row r="80" spans="2:18" ht="47.25" x14ac:dyDescent="0.25">
      <c r="B80" s="1">
        <v>48</v>
      </c>
      <c r="C80" s="178" t="s">
        <v>85</v>
      </c>
      <c r="D80" s="25" t="s">
        <v>22</v>
      </c>
      <c r="E80" s="1">
        <v>47893</v>
      </c>
      <c r="F80" s="195">
        <f t="shared" si="8"/>
        <v>301.2378900393204</v>
      </c>
      <c r="G80" s="201">
        <f t="shared" si="9"/>
        <v>78.758646350780324</v>
      </c>
      <c r="H80" s="301">
        <f t="shared" si="10"/>
        <v>1.2501372436631796E-3</v>
      </c>
      <c r="I80" s="301"/>
      <c r="J80" s="302">
        <f t="shared" si="11"/>
        <v>1.2501372436631795E-4</v>
      </c>
      <c r="K80" s="302"/>
      <c r="L80" s="303">
        <f t="shared" si="12"/>
        <v>78.758646350780324</v>
      </c>
      <c r="M80" s="304"/>
      <c r="N80" s="303">
        <f t="shared" si="13"/>
        <v>3.5003842822569027E-2</v>
      </c>
      <c r="O80" s="302"/>
      <c r="P80" s="303">
        <f t="shared" si="14"/>
        <v>3.3128636957074256E-2</v>
      </c>
      <c r="Q80" s="304"/>
      <c r="R80" s="182">
        <f t="shared" si="15"/>
        <v>78.826778830559974</v>
      </c>
    </row>
    <row r="81" spans="2:18" ht="31.5" x14ac:dyDescent="0.25">
      <c r="B81" s="1">
        <v>49</v>
      </c>
      <c r="C81" s="178" t="s">
        <v>86</v>
      </c>
      <c r="D81" s="25" t="s">
        <v>22</v>
      </c>
      <c r="E81" s="1">
        <v>67659</v>
      </c>
      <c r="F81" s="195">
        <f t="shared" si="8"/>
        <v>425.5622826335869</v>
      </c>
      <c r="G81" s="201">
        <f t="shared" si="9"/>
        <v>111.26325879455131</v>
      </c>
      <c r="H81" s="301">
        <f t="shared" si="10"/>
        <v>1.7660834729293854E-3</v>
      </c>
      <c r="I81" s="301"/>
      <c r="J81" s="302">
        <f t="shared" si="11"/>
        <v>1.7660834729293855E-4</v>
      </c>
      <c r="K81" s="302"/>
      <c r="L81" s="303">
        <f t="shared" si="12"/>
        <v>111.26325879455131</v>
      </c>
      <c r="M81" s="304"/>
      <c r="N81" s="303">
        <f t="shared" si="13"/>
        <v>4.9450337242022795E-2</v>
      </c>
      <c r="O81" s="302"/>
      <c r="P81" s="303">
        <f t="shared" si="14"/>
        <v>4.6801212032628714E-2</v>
      </c>
      <c r="Q81" s="304"/>
      <c r="R81" s="182">
        <f t="shared" si="15"/>
        <v>111.35951034382596</v>
      </c>
    </row>
    <row r="82" spans="2:18" ht="31.5" x14ac:dyDescent="0.25">
      <c r="B82" s="1">
        <v>50</v>
      </c>
      <c r="C82" s="178" t="s">
        <v>87</v>
      </c>
      <c r="D82" s="25" t="s">
        <v>22</v>
      </c>
      <c r="E82" s="1">
        <v>57126</v>
      </c>
      <c r="F82" s="195">
        <f t="shared" si="8"/>
        <v>359.31170956896034</v>
      </c>
      <c r="G82" s="201">
        <f t="shared" si="9"/>
        <v>93.942046466804683</v>
      </c>
      <c r="H82" s="301">
        <f t="shared" si="10"/>
        <v>1.4911435947111851E-3</v>
      </c>
      <c r="I82" s="301"/>
      <c r="J82" s="302">
        <f t="shared" si="11"/>
        <v>1.4911435947111853E-4</v>
      </c>
      <c r="K82" s="302"/>
      <c r="L82" s="303">
        <f t="shared" si="12"/>
        <v>93.942046466804683</v>
      </c>
      <c r="M82" s="304"/>
      <c r="N82" s="303">
        <f t="shared" si="13"/>
        <v>4.1752020651913184E-2</v>
      </c>
      <c r="O82" s="302"/>
      <c r="P82" s="303">
        <f t="shared" si="14"/>
        <v>3.9515305259846409E-2</v>
      </c>
      <c r="Q82" s="304"/>
      <c r="R82" s="182">
        <f t="shared" si="15"/>
        <v>94.023313792716436</v>
      </c>
    </row>
    <row r="83" spans="2:18" ht="15.75" x14ac:dyDescent="0.25">
      <c r="B83" s="1">
        <v>51</v>
      </c>
      <c r="C83" s="179" t="s">
        <v>88</v>
      </c>
      <c r="D83" s="25" t="s">
        <v>22</v>
      </c>
      <c r="E83" s="1">
        <v>71037.600000000006</v>
      </c>
      <c r="F83" s="195">
        <f t="shared" si="8"/>
        <v>446.81303608997615</v>
      </c>
      <c r="G83" s="201">
        <f t="shared" si="9"/>
        <v>116.81926828572426</v>
      </c>
      <c r="H83" s="301">
        <f t="shared" si="10"/>
        <v>1.8542740997734006E-3</v>
      </c>
      <c r="I83" s="301"/>
      <c r="J83" s="302">
        <f t="shared" si="11"/>
        <v>1.8542740997734008E-4</v>
      </c>
      <c r="K83" s="302"/>
      <c r="L83" s="303">
        <f t="shared" si="12"/>
        <v>116.81926828572426</v>
      </c>
      <c r="M83" s="304"/>
      <c r="N83" s="303">
        <f t="shared" si="13"/>
        <v>5.1919674793655217E-2</v>
      </c>
      <c r="O83" s="302"/>
      <c r="P83" s="303">
        <f t="shared" si="14"/>
        <v>4.9138263643995123E-2</v>
      </c>
      <c r="Q83" s="304"/>
      <c r="R83" s="182">
        <f t="shared" si="15"/>
        <v>116.92032622416191</v>
      </c>
    </row>
    <row r="84" spans="2:18" ht="47.25" x14ac:dyDescent="0.25">
      <c r="B84" s="1">
        <v>52</v>
      </c>
      <c r="C84" s="178" t="s">
        <v>89</v>
      </c>
      <c r="D84" s="25" t="s">
        <v>22</v>
      </c>
      <c r="E84" s="1">
        <v>105754</v>
      </c>
      <c r="F84" s="195">
        <f t="shared" si="8"/>
        <v>665.17261026075391</v>
      </c>
      <c r="G84" s="201">
        <f t="shared" si="9"/>
        <v>173.9093789526741</v>
      </c>
      <c r="H84" s="301">
        <f t="shared" si="10"/>
        <v>2.7604663325821281E-3</v>
      </c>
      <c r="I84" s="301"/>
      <c r="J84" s="302">
        <f t="shared" si="11"/>
        <v>2.7604663325821286E-4</v>
      </c>
      <c r="K84" s="302"/>
      <c r="L84" s="303">
        <f t="shared" si="12"/>
        <v>173.9093789526741</v>
      </c>
      <c r="M84" s="304"/>
      <c r="N84" s="303">
        <f t="shared" si="13"/>
        <v>7.7293057312299587E-2</v>
      </c>
      <c r="O84" s="302"/>
      <c r="P84" s="303">
        <f t="shared" si="14"/>
        <v>7.3152357813426411E-2</v>
      </c>
      <c r="Q84" s="304"/>
      <c r="R84" s="182">
        <f t="shared" si="15"/>
        <v>174.05982436779982</v>
      </c>
    </row>
    <row r="85" spans="2:18" ht="31.5" x14ac:dyDescent="0.25">
      <c r="B85" s="1">
        <v>53</v>
      </c>
      <c r="C85" s="178" t="s">
        <v>90</v>
      </c>
      <c r="D85" s="25" t="s">
        <v>22</v>
      </c>
      <c r="E85" s="1">
        <v>100135</v>
      </c>
      <c r="F85" s="195">
        <f t="shared" si="8"/>
        <v>629.83016555837696</v>
      </c>
      <c r="G85" s="201">
        <f t="shared" si="9"/>
        <v>164.66909678523766</v>
      </c>
      <c r="H85" s="301">
        <f t="shared" si="10"/>
        <v>2.6137951870672639E-3</v>
      </c>
      <c r="I85" s="301"/>
      <c r="J85" s="302">
        <f t="shared" si="11"/>
        <v>2.6137951870672639E-4</v>
      </c>
      <c r="K85" s="302"/>
      <c r="L85" s="303">
        <f t="shared" si="12"/>
        <v>164.66909678523766</v>
      </c>
      <c r="M85" s="304"/>
      <c r="N85" s="303">
        <f t="shared" si="13"/>
        <v>7.3186265237883394E-2</v>
      </c>
      <c r="O85" s="302"/>
      <c r="P85" s="303">
        <f t="shared" si="14"/>
        <v>6.9265572457282501E-2</v>
      </c>
      <c r="Q85" s="304"/>
      <c r="R85" s="182">
        <f t="shared" si="15"/>
        <v>164.81154862293283</v>
      </c>
    </row>
    <row r="86" spans="2:18" ht="15.75" x14ac:dyDescent="0.25">
      <c r="B86" s="1">
        <v>54</v>
      </c>
      <c r="C86" s="179" t="s">
        <v>91</v>
      </c>
      <c r="D86" s="25" t="s">
        <v>22</v>
      </c>
      <c r="E86" s="1">
        <v>64239</v>
      </c>
      <c r="F86" s="195">
        <f t="shared" si="8"/>
        <v>404.05113102616042</v>
      </c>
      <c r="G86" s="201">
        <f t="shared" si="9"/>
        <v>105.63916820678963</v>
      </c>
      <c r="H86" s="301">
        <f t="shared" si="10"/>
        <v>1.6768121937585654E-3</v>
      </c>
      <c r="I86" s="301"/>
      <c r="J86" s="302">
        <f t="shared" si="11"/>
        <v>1.6768121937585655E-4</v>
      </c>
      <c r="K86" s="302"/>
      <c r="L86" s="303">
        <f t="shared" si="12"/>
        <v>105.63916820678963</v>
      </c>
      <c r="M86" s="304"/>
      <c r="N86" s="303">
        <f t="shared" si="13"/>
        <v>4.6950741425239834E-2</v>
      </c>
      <c r="O86" s="302"/>
      <c r="P86" s="303">
        <f t="shared" si="14"/>
        <v>4.4435523134601987E-2</v>
      </c>
      <c r="Q86" s="304"/>
      <c r="R86" s="182">
        <f t="shared" si="15"/>
        <v>105.73055447134946</v>
      </c>
    </row>
    <row r="87" spans="2:18" ht="47.25" x14ac:dyDescent="0.25">
      <c r="B87" s="1">
        <v>55</v>
      </c>
      <c r="C87" s="178" t="s">
        <v>92</v>
      </c>
      <c r="D87" s="25" t="s">
        <v>22</v>
      </c>
      <c r="E87" s="1">
        <v>0</v>
      </c>
      <c r="F87" s="195">
        <f t="shared" si="8"/>
        <v>0</v>
      </c>
      <c r="G87" s="201">
        <f t="shared" si="9"/>
        <v>0</v>
      </c>
      <c r="H87" s="301">
        <f t="shared" si="10"/>
        <v>0</v>
      </c>
      <c r="I87" s="301"/>
      <c r="J87" s="302">
        <f t="shared" si="11"/>
        <v>0</v>
      </c>
      <c r="K87" s="302"/>
      <c r="L87" s="303">
        <f t="shared" si="12"/>
        <v>0</v>
      </c>
      <c r="M87" s="304"/>
      <c r="N87" s="303">
        <f t="shared" si="13"/>
        <v>0</v>
      </c>
      <c r="O87" s="302"/>
      <c r="P87" s="303">
        <f t="shared" si="14"/>
        <v>0</v>
      </c>
      <c r="Q87" s="304"/>
      <c r="R87" s="182">
        <f t="shared" si="15"/>
        <v>0</v>
      </c>
    </row>
    <row r="88" spans="2:18" ht="63" x14ac:dyDescent="0.25">
      <c r="B88" s="1">
        <v>56</v>
      </c>
      <c r="C88" s="178" t="s">
        <v>93</v>
      </c>
      <c r="D88" s="25" t="s">
        <v>22</v>
      </c>
      <c r="E88" s="1">
        <v>86452.7</v>
      </c>
      <c r="F88" s="195">
        <f t="shared" si="8"/>
        <v>543.77109256472454</v>
      </c>
      <c r="G88" s="201">
        <f t="shared" si="9"/>
        <v>142.16895215104722</v>
      </c>
      <c r="H88" s="301">
        <f t="shared" si="10"/>
        <v>2.2566500341436061E-3</v>
      </c>
      <c r="I88" s="301"/>
      <c r="J88" s="302">
        <f t="shared" si="11"/>
        <v>2.2566500341436065E-4</v>
      </c>
      <c r="K88" s="302"/>
      <c r="L88" s="303">
        <f t="shared" si="12"/>
        <v>142.16895215104722</v>
      </c>
      <c r="M88" s="304"/>
      <c r="N88" s="303">
        <f t="shared" si="13"/>
        <v>6.3186200956020969E-2</v>
      </c>
      <c r="O88" s="302"/>
      <c r="P88" s="303">
        <f t="shared" si="14"/>
        <v>5.980122590480557E-2</v>
      </c>
      <c r="Q88" s="304"/>
      <c r="R88" s="182">
        <f t="shared" si="15"/>
        <v>142.29193957790804</v>
      </c>
    </row>
    <row r="89" spans="2:18" ht="47.25" x14ac:dyDescent="0.25">
      <c r="B89" s="1">
        <v>57</v>
      </c>
      <c r="C89" s="178" t="s">
        <v>94</v>
      </c>
      <c r="D89" s="25" t="s">
        <v>22</v>
      </c>
      <c r="E89" s="1">
        <v>99456</v>
      </c>
      <c r="F89" s="195">
        <f t="shared" si="8"/>
        <v>625.55938428894933</v>
      </c>
      <c r="G89" s="201">
        <f t="shared" si="9"/>
        <v>163.55250102234581</v>
      </c>
      <c r="H89" s="301">
        <f t="shared" si="10"/>
        <v>2.5960714447991391E-3</v>
      </c>
      <c r="I89" s="301"/>
      <c r="J89" s="302">
        <f t="shared" si="11"/>
        <v>2.5960714447991395E-4</v>
      </c>
      <c r="K89" s="302"/>
      <c r="L89" s="303">
        <f t="shared" si="12"/>
        <v>163.55250102234581</v>
      </c>
      <c r="M89" s="304"/>
      <c r="N89" s="303">
        <f t="shared" si="13"/>
        <v>7.2690000454375889E-2</v>
      </c>
      <c r="O89" s="302"/>
      <c r="P89" s="303">
        <f t="shared" si="14"/>
        <v>6.8795893287177196E-2</v>
      </c>
      <c r="Q89" s="304"/>
      <c r="R89" s="182">
        <f t="shared" si="15"/>
        <v>163.69398691608737</v>
      </c>
    </row>
    <row r="90" spans="2:18" ht="47.25" x14ac:dyDescent="0.25">
      <c r="B90" s="1">
        <v>58</v>
      </c>
      <c r="C90" s="178" t="s">
        <v>95</v>
      </c>
      <c r="D90" s="25" t="s">
        <v>22</v>
      </c>
      <c r="E90" s="1">
        <v>43397</v>
      </c>
      <c r="F90" s="195">
        <f t="shared" si="8"/>
        <v>272.95890242908956</v>
      </c>
      <c r="G90" s="201">
        <f t="shared" si="9"/>
        <v>71.365105040085467</v>
      </c>
      <c r="H90" s="301">
        <f t="shared" si="10"/>
        <v>1.1327794450807216E-3</v>
      </c>
      <c r="I90" s="301"/>
      <c r="J90" s="302">
        <f t="shared" si="11"/>
        <v>1.1327794450807217E-4</v>
      </c>
      <c r="K90" s="302"/>
      <c r="L90" s="303">
        <f t="shared" si="12"/>
        <v>71.365105040085467</v>
      </c>
      <c r="M90" s="304"/>
      <c r="N90" s="303">
        <f t="shared" si="13"/>
        <v>3.1717824462260208E-2</v>
      </c>
      <c r="O90" s="302"/>
      <c r="P90" s="303">
        <f t="shared" si="14"/>
        <v>3.0018655294639124E-2</v>
      </c>
      <c r="Q90" s="304"/>
      <c r="R90" s="182">
        <f t="shared" si="15"/>
        <v>71.42684151984237</v>
      </c>
    </row>
    <row r="91" spans="2:18" ht="31.5" x14ac:dyDescent="0.25">
      <c r="B91" s="1">
        <v>59</v>
      </c>
      <c r="C91" s="178" t="s">
        <v>96</v>
      </c>
      <c r="D91" s="25" t="s">
        <v>22</v>
      </c>
      <c r="E91" s="1">
        <v>71626.3</v>
      </c>
      <c r="F91" s="195">
        <f t="shared" si="8"/>
        <v>450.51584747924278</v>
      </c>
      <c r="G91" s="201">
        <f t="shared" si="9"/>
        <v>117.78736832344802</v>
      </c>
      <c r="H91" s="301">
        <f t="shared" si="10"/>
        <v>1.8696407670388572E-3</v>
      </c>
      <c r="I91" s="301"/>
      <c r="J91" s="302">
        <f t="shared" si="11"/>
        <v>1.8696407670388575E-4</v>
      </c>
      <c r="K91" s="302"/>
      <c r="L91" s="303">
        <f t="shared" si="12"/>
        <v>117.78736832344802</v>
      </c>
      <c r="M91" s="304"/>
      <c r="N91" s="303">
        <f t="shared" si="13"/>
        <v>5.2349941477088005E-2</v>
      </c>
      <c r="O91" s="302"/>
      <c r="P91" s="303">
        <f t="shared" si="14"/>
        <v>4.9545480326529723E-2</v>
      </c>
      <c r="Q91" s="304"/>
      <c r="R91" s="182">
        <f t="shared" si="15"/>
        <v>117.88926374525164</v>
      </c>
    </row>
    <row r="92" spans="2:18" ht="63" x14ac:dyDescent="0.25">
      <c r="B92" s="1">
        <v>60</v>
      </c>
      <c r="C92" s="178" t="s">
        <v>97</v>
      </c>
      <c r="D92" s="25" t="s">
        <v>22</v>
      </c>
      <c r="E92" s="1">
        <v>26404.100000000002</v>
      </c>
      <c r="F92" s="195">
        <f t="shared" si="8"/>
        <v>166.07678308703191</v>
      </c>
      <c r="G92" s="201">
        <f t="shared" si="9"/>
        <v>43.420774938104493</v>
      </c>
      <c r="H92" s="301">
        <f t="shared" si="10"/>
        <v>6.8921864981118231E-4</v>
      </c>
      <c r="I92" s="301"/>
      <c r="J92" s="302">
        <f t="shared" si="11"/>
        <v>6.8921864981118239E-5</v>
      </c>
      <c r="K92" s="302"/>
      <c r="L92" s="303">
        <f t="shared" si="12"/>
        <v>43.420774938104493</v>
      </c>
      <c r="M92" s="304"/>
      <c r="N92" s="303">
        <f t="shared" si="13"/>
        <v>1.9298122194713104E-2</v>
      </c>
      <c r="O92" s="302"/>
      <c r="P92" s="303">
        <f t="shared" si="14"/>
        <v>1.8264294219996334E-2</v>
      </c>
      <c r="Q92" s="304"/>
      <c r="R92" s="182">
        <f t="shared" si="15"/>
        <v>43.458337354519202</v>
      </c>
    </row>
    <row r="93" spans="2:18" ht="47.25" x14ac:dyDescent="0.25">
      <c r="B93" s="1">
        <v>61</v>
      </c>
      <c r="C93" s="178" t="s">
        <v>98</v>
      </c>
      <c r="D93" s="25" t="s">
        <v>22</v>
      </c>
      <c r="E93" s="1">
        <v>3500</v>
      </c>
      <c r="F93" s="195">
        <f t="shared" si="8"/>
        <v>22.014336440348721</v>
      </c>
      <c r="G93" s="201">
        <f t="shared" si="9"/>
        <v>5.7556482623291734</v>
      </c>
      <c r="H93" s="301">
        <f t="shared" si="10"/>
        <v>9.1359496227447172E-5</v>
      </c>
      <c r="I93" s="301"/>
      <c r="J93" s="302">
        <f t="shared" si="11"/>
        <v>9.1359496227447188E-6</v>
      </c>
      <c r="K93" s="302"/>
      <c r="L93" s="303">
        <f t="shared" si="12"/>
        <v>5.7556482623291734</v>
      </c>
      <c r="M93" s="304"/>
      <c r="N93" s="303">
        <f t="shared" si="13"/>
        <v>2.5580658943685206E-3</v>
      </c>
      <c r="O93" s="302"/>
      <c r="P93" s="303">
        <f t="shared" si="14"/>
        <v>2.4210266500273507E-3</v>
      </c>
      <c r="Q93" s="304"/>
      <c r="R93" s="182">
        <f t="shared" si="15"/>
        <v>5.7606273548735691</v>
      </c>
    </row>
    <row r="94" spans="2:18" ht="47.25" x14ac:dyDescent="0.25">
      <c r="B94" s="1">
        <v>62</v>
      </c>
      <c r="C94" s="178" t="s">
        <v>99</v>
      </c>
      <c r="D94" s="25" t="s">
        <v>22</v>
      </c>
      <c r="E94" s="1">
        <v>0</v>
      </c>
      <c r="F94" s="195">
        <f t="shared" si="8"/>
        <v>0</v>
      </c>
      <c r="G94" s="201">
        <f t="shared" si="9"/>
        <v>0</v>
      </c>
      <c r="H94" s="301">
        <f t="shared" si="10"/>
        <v>0</v>
      </c>
      <c r="I94" s="301"/>
      <c r="J94" s="302">
        <f t="shared" si="11"/>
        <v>0</v>
      </c>
      <c r="K94" s="302"/>
      <c r="L94" s="303">
        <f t="shared" si="12"/>
        <v>0</v>
      </c>
      <c r="M94" s="304"/>
      <c r="N94" s="303">
        <f t="shared" si="13"/>
        <v>0</v>
      </c>
      <c r="O94" s="302"/>
      <c r="P94" s="303">
        <f t="shared" si="14"/>
        <v>0</v>
      </c>
      <c r="Q94" s="304"/>
      <c r="R94" s="182">
        <f t="shared" si="15"/>
        <v>0</v>
      </c>
    </row>
    <row r="95" spans="2:18" ht="47.25" x14ac:dyDescent="0.25">
      <c r="B95" s="1">
        <v>63</v>
      </c>
      <c r="C95" s="178" t="s">
        <v>100</v>
      </c>
      <c r="D95" s="25" t="s">
        <v>22</v>
      </c>
      <c r="E95" s="1">
        <v>11211</v>
      </c>
      <c r="F95" s="195">
        <f t="shared" si="8"/>
        <v>70.515064523642721</v>
      </c>
      <c r="G95" s="201">
        <f t="shared" si="9"/>
        <v>18.436163619706388</v>
      </c>
      <c r="H95" s="301">
        <f t="shared" si="10"/>
        <v>2.9263751777311724E-4</v>
      </c>
      <c r="I95" s="301"/>
      <c r="J95" s="302">
        <f t="shared" si="11"/>
        <v>2.9263751777311726E-5</v>
      </c>
      <c r="K95" s="302"/>
      <c r="L95" s="303">
        <f t="shared" si="12"/>
        <v>18.436163619706388</v>
      </c>
      <c r="M95" s="304"/>
      <c r="N95" s="303">
        <f t="shared" si="13"/>
        <v>8.1938504976472835E-3</v>
      </c>
      <c r="O95" s="302"/>
      <c r="P95" s="303">
        <f t="shared" si="14"/>
        <v>7.7548942209876076E-3</v>
      </c>
      <c r="Q95" s="304"/>
      <c r="R95" s="182">
        <f t="shared" si="15"/>
        <v>18.452112364425023</v>
      </c>
    </row>
    <row r="96" spans="2:18" ht="47.25" x14ac:dyDescent="0.25">
      <c r="B96" s="1">
        <v>64</v>
      </c>
      <c r="C96" s="178" t="s">
        <v>101</v>
      </c>
      <c r="D96" s="25" t="s">
        <v>22</v>
      </c>
      <c r="E96" s="1">
        <v>186164</v>
      </c>
      <c r="F96" s="195">
        <f t="shared" si="8"/>
        <v>1170.936265451737</v>
      </c>
      <c r="G96" s="201">
        <f t="shared" si="9"/>
        <v>306.14128660235662</v>
      </c>
      <c r="H96" s="301">
        <f t="shared" si="10"/>
        <v>4.859385501624707E-3</v>
      </c>
      <c r="I96" s="301"/>
      <c r="J96" s="302">
        <f t="shared" si="11"/>
        <v>4.8593855016247075E-4</v>
      </c>
      <c r="K96" s="302"/>
      <c r="L96" s="303">
        <f t="shared" si="12"/>
        <v>306.14128660235662</v>
      </c>
      <c r="M96" s="304"/>
      <c r="N96" s="303">
        <f t="shared" si="13"/>
        <v>0.13606279404549179</v>
      </c>
      <c r="O96" s="302"/>
      <c r="P96" s="303">
        <f t="shared" si="14"/>
        <v>0.12877371579305474</v>
      </c>
      <c r="Q96" s="304"/>
      <c r="R96" s="182">
        <f t="shared" si="15"/>
        <v>306.40612311219513</v>
      </c>
    </row>
    <row r="97" spans="2:18" x14ac:dyDescent="0.25">
      <c r="B97" s="1"/>
      <c r="C97" s="1"/>
      <c r="D97" s="188" t="s">
        <v>148</v>
      </c>
      <c r="E97" s="187">
        <f>SUM(E33:E96)</f>
        <v>3801874.7304069996</v>
      </c>
      <c r="F97" s="187">
        <f>SUM(F33:F96)</f>
        <v>23913.071262639944</v>
      </c>
      <c r="G97" s="187">
        <f>SUM(G33:G96)</f>
        <v>6252.0724816172133</v>
      </c>
      <c r="H97" s="318">
        <f>SUM(H33:I96)</f>
        <v>9.9239245739955767E-2</v>
      </c>
      <c r="I97" s="319"/>
      <c r="J97" s="318">
        <f>SUM(J33:K96)</f>
        <v>9.9239245739955774E-3</v>
      </c>
      <c r="K97" s="319"/>
      <c r="L97" s="318">
        <f>SUM(L33:M96)</f>
        <v>6252.0724816172133</v>
      </c>
      <c r="M97" s="319"/>
      <c r="N97" s="318">
        <f>SUM(N33:O96)</f>
        <v>2.7786988807187609</v>
      </c>
      <c r="O97" s="319"/>
      <c r="P97" s="318">
        <f>SUM(P33:Q96)</f>
        <v>2.6298400121088279</v>
      </c>
      <c r="Q97" s="319"/>
      <c r="R97" s="186">
        <f>SUM(R33:R96)</f>
        <v>6257.4810205100375</v>
      </c>
    </row>
    <row r="98" spans="2:18" x14ac:dyDescent="0.25">
      <c r="B98" s="311"/>
      <c r="C98" s="312"/>
      <c r="D98" s="312"/>
      <c r="E98" s="312"/>
      <c r="F98" s="312"/>
      <c r="G98" s="312"/>
      <c r="H98" s="312"/>
      <c r="I98" s="312"/>
      <c r="J98" s="312"/>
      <c r="K98" s="312"/>
      <c r="L98" s="312"/>
      <c r="M98" s="312"/>
      <c r="N98" s="312"/>
      <c r="O98" s="312"/>
      <c r="P98" s="312"/>
      <c r="Q98" s="312"/>
      <c r="R98" s="313"/>
    </row>
    <row r="99" spans="2:18" x14ac:dyDescent="0.25">
      <c r="B99" s="1"/>
      <c r="C99" s="1"/>
      <c r="D99" s="25" t="s">
        <v>23</v>
      </c>
      <c r="E99" s="242">
        <f>F9*L14*N14*0.001</f>
        <v>3148.2616548666406</v>
      </c>
      <c r="F99" s="242"/>
      <c r="G99" s="239">
        <f>F9*L14*O14*0.001</f>
        <v>5.6118746076054195E-2</v>
      </c>
      <c r="H99" s="243"/>
      <c r="I99" s="240"/>
      <c r="J99" s="242">
        <f>F9*P14*L14*0.001</f>
        <v>5.6118746076054193E-3</v>
      </c>
      <c r="K99" s="242"/>
      <c r="L99" s="242">
        <f>E99</f>
        <v>3148.2616548666406</v>
      </c>
      <c r="M99" s="242"/>
      <c r="N99" s="242">
        <f>G99*Q14</f>
        <v>1.5713248901295174</v>
      </c>
      <c r="O99" s="242"/>
      <c r="P99" s="242">
        <f>J99*R14</f>
        <v>1.487146771015436</v>
      </c>
      <c r="Q99" s="242"/>
      <c r="R99" s="1">
        <f>SUM(L99:Q99)</f>
        <v>3151.3201265277858</v>
      </c>
    </row>
    <row r="100" spans="2:18" x14ac:dyDescent="0.25">
      <c r="B100" s="1"/>
      <c r="C100" s="1"/>
      <c r="D100" s="21"/>
      <c r="E100" s="306" t="s">
        <v>182</v>
      </c>
      <c r="F100" s="307"/>
      <c r="G100" s="202" t="s">
        <v>183</v>
      </c>
      <c r="H100" s="308" t="s">
        <v>184</v>
      </c>
      <c r="I100" s="308"/>
      <c r="J100" s="306" t="s">
        <v>174</v>
      </c>
      <c r="K100" s="307"/>
      <c r="L100" s="306" t="s">
        <v>175</v>
      </c>
      <c r="M100" s="307"/>
      <c r="N100" s="306" t="s">
        <v>176</v>
      </c>
      <c r="O100" s="307"/>
      <c r="P100" s="306" t="s">
        <v>177</v>
      </c>
      <c r="Q100" s="307"/>
      <c r="R100" s="21" t="s">
        <v>185</v>
      </c>
    </row>
    <row r="101" spans="2:18" ht="31.5" x14ac:dyDescent="0.25">
      <c r="B101" s="1">
        <v>1</v>
      </c>
      <c r="C101" s="178" t="s">
        <v>38</v>
      </c>
      <c r="D101" s="25" t="s">
        <v>23</v>
      </c>
      <c r="E101" s="316">
        <v>0</v>
      </c>
      <c r="F101" s="317"/>
      <c r="G101" s="201">
        <f t="shared" ref="G101:G132" si="16">E101*$L$14*$N$14*0.001</f>
        <v>0</v>
      </c>
      <c r="H101" s="301">
        <f t="shared" ref="H101:H132" si="17">E101*$L$14*$O$14*0.001</f>
        <v>0</v>
      </c>
      <c r="I101" s="301"/>
      <c r="J101" s="303">
        <f t="shared" ref="J101:J132" si="18">E101*$P$14*$L$14*0.001</f>
        <v>0</v>
      </c>
      <c r="K101" s="304"/>
      <c r="L101" s="303">
        <f t="shared" ref="L101:L132" si="19">G101</f>
        <v>0</v>
      </c>
      <c r="M101" s="304"/>
      <c r="N101" s="303">
        <f t="shared" ref="N101:N132" si="20">H101*$Q$14</f>
        <v>0</v>
      </c>
      <c r="O101" s="304"/>
      <c r="P101" s="303">
        <f t="shared" ref="P101:P132" si="21">J101*$R$14</f>
        <v>0</v>
      </c>
      <c r="Q101" s="304"/>
      <c r="R101" s="182">
        <f t="shared" ref="R101:R132" si="22">SUM(L101:Q101)</f>
        <v>0</v>
      </c>
    </row>
    <row r="102" spans="2:18" ht="47.25" x14ac:dyDescent="0.25">
      <c r="B102" s="1">
        <v>2</v>
      </c>
      <c r="C102" s="178" t="s">
        <v>39</v>
      </c>
      <c r="D102" s="25" t="s">
        <v>23</v>
      </c>
      <c r="E102" s="316">
        <v>0</v>
      </c>
      <c r="F102" s="317"/>
      <c r="G102" s="201">
        <f t="shared" si="16"/>
        <v>0</v>
      </c>
      <c r="H102" s="301">
        <f t="shared" si="17"/>
        <v>0</v>
      </c>
      <c r="I102" s="301"/>
      <c r="J102" s="303">
        <f t="shared" si="18"/>
        <v>0</v>
      </c>
      <c r="K102" s="304"/>
      <c r="L102" s="303">
        <f t="shared" si="19"/>
        <v>0</v>
      </c>
      <c r="M102" s="304"/>
      <c r="N102" s="303">
        <f t="shared" si="20"/>
        <v>0</v>
      </c>
      <c r="O102" s="304"/>
      <c r="P102" s="303">
        <f t="shared" si="21"/>
        <v>0</v>
      </c>
      <c r="Q102" s="304"/>
      <c r="R102" s="182">
        <f t="shared" si="22"/>
        <v>0</v>
      </c>
    </row>
    <row r="103" spans="2:18" ht="31.5" x14ac:dyDescent="0.25">
      <c r="B103" s="1">
        <v>3</v>
      </c>
      <c r="C103" s="178" t="s">
        <v>40</v>
      </c>
      <c r="D103" s="25" t="s">
        <v>23</v>
      </c>
      <c r="E103" s="316">
        <v>0</v>
      </c>
      <c r="F103" s="317"/>
      <c r="G103" s="201">
        <f t="shared" si="16"/>
        <v>0</v>
      </c>
      <c r="H103" s="301">
        <f t="shared" si="17"/>
        <v>0</v>
      </c>
      <c r="I103" s="301"/>
      <c r="J103" s="303">
        <f t="shared" si="18"/>
        <v>0</v>
      </c>
      <c r="K103" s="304"/>
      <c r="L103" s="303">
        <f t="shared" si="19"/>
        <v>0</v>
      </c>
      <c r="M103" s="304"/>
      <c r="N103" s="303">
        <f t="shared" si="20"/>
        <v>0</v>
      </c>
      <c r="O103" s="304"/>
      <c r="P103" s="303">
        <f t="shared" si="21"/>
        <v>0</v>
      </c>
      <c r="Q103" s="304"/>
      <c r="R103" s="182">
        <f t="shared" si="22"/>
        <v>0</v>
      </c>
    </row>
    <row r="104" spans="2:18" ht="31.5" x14ac:dyDescent="0.25">
      <c r="B104" s="1">
        <v>4</v>
      </c>
      <c r="C104" s="178" t="s">
        <v>41</v>
      </c>
      <c r="D104" s="25" t="s">
        <v>23</v>
      </c>
      <c r="E104" s="316">
        <v>0</v>
      </c>
      <c r="F104" s="317"/>
      <c r="G104" s="201">
        <f t="shared" si="16"/>
        <v>0</v>
      </c>
      <c r="H104" s="301">
        <f t="shared" si="17"/>
        <v>0</v>
      </c>
      <c r="I104" s="301"/>
      <c r="J104" s="303">
        <f t="shared" si="18"/>
        <v>0</v>
      </c>
      <c r="K104" s="304"/>
      <c r="L104" s="303">
        <f t="shared" si="19"/>
        <v>0</v>
      </c>
      <c r="M104" s="304"/>
      <c r="N104" s="303">
        <f t="shared" si="20"/>
        <v>0</v>
      </c>
      <c r="O104" s="304"/>
      <c r="P104" s="303">
        <f t="shared" si="21"/>
        <v>0</v>
      </c>
      <c r="Q104" s="304"/>
      <c r="R104" s="182">
        <f t="shared" si="22"/>
        <v>0</v>
      </c>
    </row>
    <row r="105" spans="2:18" ht="63" x14ac:dyDescent="0.25">
      <c r="B105" s="1">
        <v>5</v>
      </c>
      <c r="C105" s="178" t="s">
        <v>42</v>
      </c>
      <c r="D105" s="25" t="s">
        <v>23</v>
      </c>
      <c r="E105" s="316">
        <v>0</v>
      </c>
      <c r="F105" s="317"/>
      <c r="G105" s="201">
        <f t="shared" si="16"/>
        <v>0</v>
      </c>
      <c r="H105" s="301">
        <f t="shared" si="17"/>
        <v>0</v>
      </c>
      <c r="I105" s="301"/>
      <c r="J105" s="303">
        <f t="shared" si="18"/>
        <v>0</v>
      </c>
      <c r="K105" s="304"/>
      <c r="L105" s="303">
        <f t="shared" si="19"/>
        <v>0</v>
      </c>
      <c r="M105" s="304"/>
      <c r="N105" s="303">
        <f t="shared" si="20"/>
        <v>0</v>
      </c>
      <c r="O105" s="304"/>
      <c r="P105" s="303">
        <f t="shared" si="21"/>
        <v>0</v>
      </c>
      <c r="Q105" s="304"/>
      <c r="R105" s="182">
        <f t="shared" si="22"/>
        <v>0</v>
      </c>
    </row>
    <row r="106" spans="2:18" ht="47.25" x14ac:dyDescent="0.25">
      <c r="B106" s="1">
        <v>6</v>
      </c>
      <c r="C106" s="178" t="s">
        <v>43</v>
      </c>
      <c r="D106" s="25" t="s">
        <v>23</v>
      </c>
      <c r="E106" s="316">
        <v>0</v>
      </c>
      <c r="F106" s="317"/>
      <c r="G106" s="201">
        <f t="shared" si="16"/>
        <v>0</v>
      </c>
      <c r="H106" s="301">
        <f t="shared" si="17"/>
        <v>0</v>
      </c>
      <c r="I106" s="301"/>
      <c r="J106" s="303">
        <f t="shared" si="18"/>
        <v>0</v>
      </c>
      <c r="K106" s="304"/>
      <c r="L106" s="303">
        <f t="shared" si="19"/>
        <v>0</v>
      </c>
      <c r="M106" s="304"/>
      <c r="N106" s="303">
        <f t="shared" si="20"/>
        <v>0</v>
      </c>
      <c r="O106" s="304"/>
      <c r="P106" s="303">
        <f t="shared" si="21"/>
        <v>0</v>
      </c>
      <c r="Q106" s="304"/>
      <c r="R106" s="182">
        <f t="shared" si="22"/>
        <v>0</v>
      </c>
    </row>
    <row r="107" spans="2:18" ht="31.5" x14ac:dyDescent="0.25">
      <c r="B107" s="1">
        <v>7</v>
      </c>
      <c r="C107" s="178" t="s">
        <v>44</v>
      </c>
      <c r="D107" s="25" t="s">
        <v>23</v>
      </c>
      <c r="E107" s="316">
        <v>0</v>
      </c>
      <c r="F107" s="317"/>
      <c r="G107" s="201">
        <f t="shared" si="16"/>
        <v>0</v>
      </c>
      <c r="H107" s="301">
        <f t="shared" si="17"/>
        <v>0</v>
      </c>
      <c r="I107" s="301"/>
      <c r="J107" s="303">
        <f t="shared" si="18"/>
        <v>0</v>
      </c>
      <c r="K107" s="304"/>
      <c r="L107" s="303">
        <f t="shared" si="19"/>
        <v>0</v>
      </c>
      <c r="M107" s="304"/>
      <c r="N107" s="303">
        <f t="shared" si="20"/>
        <v>0</v>
      </c>
      <c r="O107" s="304"/>
      <c r="P107" s="303">
        <f t="shared" si="21"/>
        <v>0</v>
      </c>
      <c r="Q107" s="304"/>
      <c r="R107" s="182">
        <f t="shared" si="22"/>
        <v>0</v>
      </c>
    </row>
    <row r="108" spans="2:18" ht="31.5" x14ac:dyDescent="0.25">
      <c r="B108" s="1">
        <v>8</v>
      </c>
      <c r="C108" s="178" t="s">
        <v>45</v>
      </c>
      <c r="D108" s="25" t="s">
        <v>23</v>
      </c>
      <c r="E108" s="316">
        <v>0</v>
      </c>
      <c r="F108" s="317"/>
      <c r="G108" s="201">
        <f t="shared" si="16"/>
        <v>0</v>
      </c>
      <c r="H108" s="301">
        <f t="shared" si="17"/>
        <v>0</v>
      </c>
      <c r="I108" s="301"/>
      <c r="J108" s="303">
        <f t="shared" si="18"/>
        <v>0</v>
      </c>
      <c r="K108" s="304"/>
      <c r="L108" s="303">
        <f t="shared" si="19"/>
        <v>0</v>
      </c>
      <c r="M108" s="304"/>
      <c r="N108" s="303">
        <f t="shared" si="20"/>
        <v>0</v>
      </c>
      <c r="O108" s="304"/>
      <c r="P108" s="303">
        <f t="shared" si="21"/>
        <v>0</v>
      </c>
      <c r="Q108" s="304"/>
      <c r="R108" s="182">
        <f t="shared" si="22"/>
        <v>0</v>
      </c>
    </row>
    <row r="109" spans="2:18" ht="47.25" x14ac:dyDescent="0.25">
      <c r="B109" s="1">
        <v>9</v>
      </c>
      <c r="C109" s="178" t="s">
        <v>46</v>
      </c>
      <c r="D109" s="25" t="s">
        <v>23</v>
      </c>
      <c r="E109" s="316">
        <v>0</v>
      </c>
      <c r="F109" s="317"/>
      <c r="G109" s="201">
        <f t="shared" si="16"/>
        <v>0</v>
      </c>
      <c r="H109" s="301">
        <f t="shared" si="17"/>
        <v>0</v>
      </c>
      <c r="I109" s="301"/>
      <c r="J109" s="303">
        <f t="shared" si="18"/>
        <v>0</v>
      </c>
      <c r="K109" s="304"/>
      <c r="L109" s="303">
        <f t="shared" si="19"/>
        <v>0</v>
      </c>
      <c r="M109" s="304"/>
      <c r="N109" s="303">
        <f t="shared" si="20"/>
        <v>0</v>
      </c>
      <c r="O109" s="304"/>
      <c r="P109" s="303">
        <f t="shared" si="21"/>
        <v>0</v>
      </c>
      <c r="Q109" s="304"/>
      <c r="R109" s="182">
        <f t="shared" si="22"/>
        <v>0</v>
      </c>
    </row>
    <row r="110" spans="2:18" ht="47.25" x14ac:dyDescent="0.25">
      <c r="B110" s="1">
        <v>10</v>
      </c>
      <c r="C110" s="178" t="s">
        <v>47</v>
      </c>
      <c r="D110" s="25" t="s">
        <v>23</v>
      </c>
      <c r="E110" s="316">
        <v>1</v>
      </c>
      <c r="F110" s="317"/>
      <c r="G110" s="201">
        <f t="shared" si="16"/>
        <v>2.3190618000000001E-3</v>
      </c>
      <c r="H110" s="301">
        <f t="shared" si="17"/>
        <v>4.1337999999999996E-8</v>
      </c>
      <c r="I110" s="301"/>
      <c r="J110" s="303">
        <f t="shared" si="18"/>
        <v>4.1337999999999991E-9</v>
      </c>
      <c r="K110" s="304"/>
      <c r="L110" s="303">
        <f t="shared" si="19"/>
        <v>2.3190618000000001E-3</v>
      </c>
      <c r="M110" s="304"/>
      <c r="N110" s="303">
        <f t="shared" si="20"/>
        <v>1.1574639999999998E-6</v>
      </c>
      <c r="O110" s="304"/>
      <c r="P110" s="303">
        <f t="shared" si="21"/>
        <v>1.0954569999999998E-6</v>
      </c>
      <c r="Q110" s="304"/>
      <c r="R110" s="182">
        <f t="shared" si="22"/>
        <v>2.3213147210000003E-3</v>
      </c>
    </row>
    <row r="111" spans="2:18" ht="31.5" x14ac:dyDescent="0.25">
      <c r="B111" s="1">
        <v>11</v>
      </c>
      <c r="C111" s="178" t="s">
        <v>48</v>
      </c>
      <c r="D111" s="25" t="s">
        <v>23</v>
      </c>
      <c r="E111" s="316">
        <v>43310</v>
      </c>
      <c r="F111" s="317"/>
      <c r="G111" s="201">
        <f t="shared" si="16"/>
        <v>100.43856655800001</v>
      </c>
      <c r="H111" s="301">
        <f t="shared" si="17"/>
        <v>1.7903487799999997E-3</v>
      </c>
      <c r="I111" s="301"/>
      <c r="J111" s="303">
        <f t="shared" si="18"/>
        <v>1.79034878E-4</v>
      </c>
      <c r="K111" s="304"/>
      <c r="L111" s="303">
        <f t="shared" si="19"/>
        <v>100.43856655800001</v>
      </c>
      <c r="M111" s="304"/>
      <c r="N111" s="303">
        <f t="shared" si="20"/>
        <v>5.0129765839999993E-2</v>
      </c>
      <c r="O111" s="304"/>
      <c r="P111" s="303">
        <f t="shared" si="21"/>
        <v>4.7444242669999998E-2</v>
      </c>
      <c r="Q111" s="304"/>
      <c r="R111" s="182">
        <f t="shared" si="22"/>
        <v>100.53614056651</v>
      </c>
    </row>
    <row r="112" spans="2:18" ht="31.5" x14ac:dyDescent="0.25">
      <c r="B112" s="1">
        <v>12</v>
      </c>
      <c r="C112" s="178" t="s">
        <v>49</v>
      </c>
      <c r="D112" s="25" t="s">
        <v>23</v>
      </c>
      <c r="E112" s="316">
        <v>14361</v>
      </c>
      <c r="F112" s="317"/>
      <c r="G112" s="201">
        <f t="shared" si="16"/>
        <v>33.304046509800003</v>
      </c>
      <c r="H112" s="301">
        <f t="shared" si="17"/>
        <v>5.9365501799999983E-4</v>
      </c>
      <c r="I112" s="301"/>
      <c r="J112" s="303">
        <f t="shared" si="18"/>
        <v>5.9365501800000002E-5</v>
      </c>
      <c r="K112" s="304"/>
      <c r="L112" s="303">
        <f t="shared" si="19"/>
        <v>33.304046509800003</v>
      </c>
      <c r="M112" s="304"/>
      <c r="N112" s="303">
        <f t="shared" si="20"/>
        <v>1.6622340503999994E-2</v>
      </c>
      <c r="O112" s="304"/>
      <c r="P112" s="303">
        <f t="shared" si="21"/>
        <v>1.5731857977E-2</v>
      </c>
      <c r="Q112" s="304"/>
      <c r="R112" s="182">
        <f t="shared" si="22"/>
        <v>33.336400708281005</v>
      </c>
    </row>
    <row r="113" spans="2:18" ht="31.5" x14ac:dyDescent="0.25">
      <c r="B113" s="1">
        <v>13</v>
      </c>
      <c r="C113" s="178" t="s">
        <v>50</v>
      </c>
      <c r="D113" s="25" t="s">
        <v>23</v>
      </c>
      <c r="E113" s="316">
        <v>0</v>
      </c>
      <c r="F113" s="317"/>
      <c r="G113" s="201">
        <f t="shared" si="16"/>
        <v>0</v>
      </c>
      <c r="H113" s="301">
        <f t="shared" si="17"/>
        <v>0</v>
      </c>
      <c r="I113" s="301"/>
      <c r="J113" s="303">
        <f t="shared" si="18"/>
        <v>0</v>
      </c>
      <c r="K113" s="304"/>
      <c r="L113" s="303">
        <f t="shared" si="19"/>
        <v>0</v>
      </c>
      <c r="M113" s="304"/>
      <c r="N113" s="303">
        <f t="shared" si="20"/>
        <v>0</v>
      </c>
      <c r="O113" s="304"/>
      <c r="P113" s="303">
        <f t="shared" si="21"/>
        <v>0</v>
      </c>
      <c r="Q113" s="304"/>
      <c r="R113" s="182">
        <f t="shared" si="22"/>
        <v>0</v>
      </c>
    </row>
    <row r="114" spans="2:18" ht="31.5" x14ac:dyDescent="0.25">
      <c r="B114" s="1">
        <v>14</v>
      </c>
      <c r="C114" s="178" t="s">
        <v>51</v>
      </c>
      <c r="D114" s="25" t="s">
        <v>23</v>
      </c>
      <c r="E114" s="316">
        <v>0</v>
      </c>
      <c r="F114" s="317"/>
      <c r="G114" s="201">
        <f t="shared" si="16"/>
        <v>0</v>
      </c>
      <c r="H114" s="301">
        <f t="shared" si="17"/>
        <v>0</v>
      </c>
      <c r="I114" s="301"/>
      <c r="J114" s="303">
        <f t="shared" si="18"/>
        <v>0</v>
      </c>
      <c r="K114" s="304"/>
      <c r="L114" s="303">
        <f t="shared" si="19"/>
        <v>0</v>
      </c>
      <c r="M114" s="304"/>
      <c r="N114" s="303">
        <f t="shared" si="20"/>
        <v>0</v>
      </c>
      <c r="O114" s="304"/>
      <c r="P114" s="303">
        <f t="shared" si="21"/>
        <v>0</v>
      </c>
      <c r="Q114" s="304"/>
      <c r="R114" s="182">
        <f t="shared" si="22"/>
        <v>0</v>
      </c>
    </row>
    <row r="115" spans="2:18" ht="31.5" x14ac:dyDescent="0.25">
      <c r="B115" s="1">
        <v>15</v>
      </c>
      <c r="C115" s="178" t="s">
        <v>52</v>
      </c>
      <c r="D115" s="25" t="s">
        <v>23</v>
      </c>
      <c r="E115" s="316">
        <v>82300.179999999993</v>
      </c>
      <c r="F115" s="317"/>
      <c r="G115" s="201">
        <f t="shared" si="16"/>
        <v>190.85920357112397</v>
      </c>
      <c r="H115" s="301">
        <f t="shared" si="17"/>
        <v>3.4021248408399991E-3</v>
      </c>
      <c r="I115" s="301"/>
      <c r="J115" s="303">
        <f t="shared" si="18"/>
        <v>3.4021248408399994E-4</v>
      </c>
      <c r="K115" s="304"/>
      <c r="L115" s="303">
        <f t="shared" si="19"/>
        <v>190.85920357112397</v>
      </c>
      <c r="M115" s="304"/>
      <c r="N115" s="303">
        <f t="shared" si="20"/>
        <v>9.5259495543519979E-2</v>
      </c>
      <c r="O115" s="304"/>
      <c r="P115" s="303">
        <f t="shared" si="21"/>
        <v>9.0156308282259984E-2</v>
      </c>
      <c r="Q115" s="304"/>
      <c r="R115" s="182">
        <f t="shared" si="22"/>
        <v>191.04461937494975</v>
      </c>
    </row>
    <row r="116" spans="2:18" ht="47.25" x14ac:dyDescent="0.25">
      <c r="B116" s="1">
        <v>16</v>
      </c>
      <c r="C116" s="178" t="s">
        <v>53</v>
      </c>
      <c r="D116" s="25" t="s">
        <v>23</v>
      </c>
      <c r="E116" s="316">
        <v>134164</v>
      </c>
      <c r="F116" s="317"/>
      <c r="G116" s="201">
        <f t="shared" si="16"/>
        <v>311.13460733520003</v>
      </c>
      <c r="H116" s="301">
        <f t="shared" si="17"/>
        <v>5.5460714319999988E-3</v>
      </c>
      <c r="I116" s="301"/>
      <c r="J116" s="303">
        <f t="shared" si="18"/>
        <v>5.5460714319999996E-4</v>
      </c>
      <c r="K116" s="304"/>
      <c r="L116" s="303">
        <f t="shared" si="19"/>
        <v>311.13460733520003</v>
      </c>
      <c r="M116" s="304"/>
      <c r="N116" s="303">
        <f t="shared" si="20"/>
        <v>0.15529000009599997</v>
      </c>
      <c r="O116" s="304"/>
      <c r="P116" s="303">
        <f t="shared" si="21"/>
        <v>0.146970892948</v>
      </c>
      <c r="Q116" s="304"/>
      <c r="R116" s="182">
        <f t="shared" si="22"/>
        <v>311.43686822824401</v>
      </c>
    </row>
    <row r="117" spans="2:18" ht="47.25" x14ac:dyDescent="0.25">
      <c r="B117" s="1">
        <v>17</v>
      </c>
      <c r="C117" s="178" t="s">
        <v>54</v>
      </c>
      <c r="D117" s="25" t="s">
        <v>23</v>
      </c>
      <c r="E117" s="316">
        <v>175765.30590000001</v>
      </c>
      <c r="F117" s="317"/>
      <c r="G117" s="201">
        <f t="shared" si="16"/>
        <v>407.61060667800461</v>
      </c>
      <c r="H117" s="301">
        <f t="shared" si="17"/>
        <v>7.2657862152941989E-3</v>
      </c>
      <c r="I117" s="301"/>
      <c r="J117" s="303">
        <f t="shared" si="18"/>
        <v>7.2657862152942002E-4</v>
      </c>
      <c r="K117" s="304"/>
      <c r="L117" s="303">
        <f t="shared" si="19"/>
        <v>407.61060667800461</v>
      </c>
      <c r="M117" s="304"/>
      <c r="N117" s="303">
        <f t="shared" si="20"/>
        <v>0.20344201402823758</v>
      </c>
      <c r="O117" s="304"/>
      <c r="P117" s="303">
        <f t="shared" si="21"/>
        <v>0.1925433347052963</v>
      </c>
      <c r="Q117" s="304"/>
      <c r="R117" s="182">
        <f t="shared" si="22"/>
        <v>408.00659202673813</v>
      </c>
    </row>
    <row r="118" spans="2:18" ht="31.5" x14ac:dyDescent="0.25">
      <c r="B118" s="1">
        <v>18</v>
      </c>
      <c r="C118" s="178" t="s">
        <v>55</v>
      </c>
      <c r="D118" s="25" t="s">
        <v>23</v>
      </c>
      <c r="E118" s="316">
        <v>0</v>
      </c>
      <c r="F118" s="317"/>
      <c r="G118" s="201">
        <f t="shared" si="16"/>
        <v>0</v>
      </c>
      <c r="H118" s="301">
        <f t="shared" si="17"/>
        <v>0</v>
      </c>
      <c r="I118" s="301"/>
      <c r="J118" s="303">
        <f t="shared" si="18"/>
        <v>0</v>
      </c>
      <c r="K118" s="304"/>
      <c r="L118" s="303">
        <f t="shared" si="19"/>
        <v>0</v>
      </c>
      <c r="M118" s="304"/>
      <c r="N118" s="303">
        <f t="shared" si="20"/>
        <v>0</v>
      </c>
      <c r="O118" s="304"/>
      <c r="P118" s="303">
        <f t="shared" si="21"/>
        <v>0</v>
      </c>
      <c r="Q118" s="304"/>
      <c r="R118" s="182">
        <f t="shared" si="22"/>
        <v>0</v>
      </c>
    </row>
    <row r="119" spans="2:18" ht="47.25" x14ac:dyDescent="0.25">
      <c r="B119" s="1">
        <v>19</v>
      </c>
      <c r="C119" s="178" t="s">
        <v>56</v>
      </c>
      <c r="D119" s="25" t="s">
        <v>23</v>
      </c>
      <c r="E119" s="316">
        <v>63021</v>
      </c>
      <c r="F119" s="317"/>
      <c r="G119" s="201">
        <f t="shared" si="16"/>
        <v>146.14959369780001</v>
      </c>
      <c r="H119" s="301">
        <f t="shared" si="17"/>
        <v>2.6051620979999999E-3</v>
      </c>
      <c r="I119" s="301"/>
      <c r="J119" s="303">
        <f t="shared" si="18"/>
        <v>2.6051620979999993E-4</v>
      </c>
      <c r="K119" s="304"/>
      <c r="L119" s="303">
        <f t="shared" si="19"/>
        <v>146.14959369780001</v>
      </c>
      <c r="M119" s="304"/>
      <c r="N119" s="303">
        <f t="shared" si="20"/>
        <v>7.2944538744000004E-2</v>
      </c>
      <c r="O119" s="304"/>
      <c r="P119" s="303">
        <f t="shared" si="21"/>
        <v>6.9036795596999989E-2</v>
      </c>
      <c r="Q119" s="304"/>
      <c r="R119" s="182">
        <f t="shared" si="22"/>
        <v>146.291575032141</v>
      </c>
    </row>
    <row r="120" spans="2:18" ht="31.5" x14ac:dyDescent="0.25">
      <c r="B120" s="1">
        <v>20</v>
      </c>
      <c r="C120" s="178" t="s">
        <v>57</v>
      </c>
      <c r="D120" s="25" t="s">
        <v>23</v>
      </c>
      <c r="E120" s="316">
        <v>1</v>
      </c>
      <c r="F120" s="317"/>
      <c r="G120" s="201">
        <f t="shared" si="16"/>
        <v>2.3190618000000001E-3</v>
      </c>
      <c r="H120" s="301">
        <f t="shared" si="17"/>
        <v>4.1337999999999996E-8</v>
      </c>
      <c r="I120" s="301"/>
      <c r="J120" s="303">
        <f t="shared" si="18"/>
        <v>4.1337999999999991E-9</v>
      </c>
      <c r="K120" s="304"/>
      <c r="L120" s="303">
        <f t="shared" si="19"/>
        <v>2.3190618000000001E-3</v>
      </c>
      <c r="M120" s="304"/>
      <c r="N120" s="303">
        <f t="shared" si="20"/>
        <v>1.1574639999999998E-6</v>
      </c>
      <c r="O120" s="304"/>
      <c r="P120" s="303">
        <f t="shared" si="21"/>
        <v>1.0954569999999998E-6</v>
      </c>
      <c r="Q120" s="304"/>
      <c r="R120" s="182">
        <f t="shared" si="22"/>
        <v>2.3213147210000003E-3</v>
      </c>
    </row>
    <row r="121" spans="2:18" ht="31.5" x14ac:dyDescent="0.25">
      <c r="B121" s="1">
        <v>21</v>
      </c>
      <c r="C121" s="178" t="s">
        <v>58</v>
      </c>
      <c r="D121" s="25" t="s">
        <v>23</v>
      </c>
      <c r="E121" s="316">
        <v>63675</v>
      </c>
      <c r="F121" s="317"/>
      <c r="G121" s="201">
        <f t="shared" si="16"/>
        <v>147.66626011500003</v>
      </c>
      <c r="H121" s="301">
        <f t="shared" si="17"/>
        <v>2.6321971499999996E-3</v>
      </c>
      <c r="I121" s="301"/>
      <c r="J121" s="303">
        <f t="shared" si="18"/>
        <v>2.6321971499999999E-4</v>
      </c>
      <c r="K121" s="304"/>
      <c r="L121" s="303">
        <f t="shared" si="19"/>
        <v>147.66626011500003</v>
      </c>
      <c r="M121" s="304"/>
      <c r="N121" s="303">
        <f t="shared" si="20"/>
        <v>7.3701520199999981E-2</v>
      </c>
      <c r="O121" s="304"/>
      <c r="P121" s="303">
        <f t="shared" si="21"/>
        <v>6.9753224475E-2</v>
      </c>
      <c r="Q121" s="304"/>
      <c r="R121" s="182">
        <f t="shared" si="22"/>
        <v>147.80971485967501</v>
      </c>
    </row>
    <row r="122" spans="2:18" ht="47.25" x14ac:dyDescent="0.25">
      <c r="B122" s="1">
        <v>22</v>
      </c>
      <c r="C122" s="178" t="s">
        <v>59</v>
      </c>
      <c r="D122" s="25" t="s">
        <v>23</v>
      </c>
      <c r="E122" s="316">
        <v>0</v>
      </c>
      <c r="F122" s="317"/>
      <c r="G122" s="201">
        <f t="shared" si="16"/>
        <v>0</v>
      </c>
      <c r="H122" s="301">
        <f t="shared" si="17"/>
        <v>0</v>
      </c>
      <c r="I122" s="301"/>
      <c r="J122" s="303">
        <f t="shared" si="18"/>
        <v>0</v>
      </c>
      <c r="K122" s="304"/>
      <c r="L122" s="303">
        <f t="shared" si="19"/>
        <v>0</v>
      </c>
      <c r="M122" s="304"/>
      <c r="N122" s="303">
        <f t="shared" si="20"/>
        <v>0</v>
      </c>
      <c r="O122" s="304"/>
      <c r="P122" s="303">
        <f t="shared" si="21"/>
        <v>0</v>
      </c>
      <c r="Q122" s="304"/>
      <c r="R122" s="182">
        <f t="shared" si="22"/>
        <v>0</v>
      </c>
    </row>
    <row r="123" spans="2:18" ht="31.5" x14ac:dyDescent="0.25">
      <c r="B123" s="1">
        <v>23</v>
      </c>
      <c r="C123" s="178" t="s">
        <v>60</v>
      </c>
      <c r="D123" s="25" t="s">
        <v>23</v>
      </c>
      <c r="E123" s="316">
        <v>0</v>
      </c>
      <c r="F123" s="317"/>
      <c r="G123" s="201">
        <f t="shared" si="16"/>
        <v>0</v>
      </c>
      <c r="H123" s="301">
        <f t="shared" si="17"/>
        <v>0</v>
      </c>
      <c r="I123" s="301"/>
      <c r="J123" s="303">
        <f t="shared" si="18"/>
        <v>0</v>
      </c>
      <c r="K123" s="304"/>
      <c r="L123" s="303">
        <f t="shared" si="19"/>
        <v>0</v>
      </c>
      <c r="M123" s="304"/>
      <c r="N123" s="303">
        <f t="shared" si="20"/>
        <v>0</v>
      </c>
      <c r="O123" s="304"/>
      <c r="P123" s="303">
        <f t="shared" si="21"/>
        <v>0</v>
      </c>
      <c r="Q123" s="304"/>
      <c r="R123" s="182">
        <f t="shared" si="22"/>
        <v>0</v>
      </c>
    </row>
    <row r="124" spans="2:18" ht="31.5" x14ac:dyDescent="0.25">
      <c r="B124" s="1">
        <v>24</v>
      </c>
      <c r="C124" s="178" t="s">
        <v>61</v>
      </c>
      <c r="D124" s="25" t="s">
        <v>23</v>
      </c>
      <c r="E124" s="316">
        <v>58185</v>
      </c>
      <c r="F124" s="317"/>
      <c r="G124" s="201">
        <f t="shared" si="16"/>
        <v>134.93461083300002</v>
      </c>
      <c r="H124" s="301">
        <f t="shared" si="17"/>
        <v>2.4052515299999998E-3</v>
      </c>
      <c r="I124" s="301"/>
      <c r="J124" s="303">
        <f t="shared" si="18"/>
        <v>2.4052515299999996E-4</v>
      </c>
      <c r="K124" s="304"/>
      <c r="L124" s="303">
        <f t="shared" si="19"/>
        <v>134.93461083300002</v>
      </c>
      <c r="M124" s="304"/>
      <c r="N124" s="303">
        <f t="shared" si="20"/>
        <v>6.7347042839999996E-2</v>
      </c>
      <c r="O124" s="304"/>
      <c r="P124" s="303">
        <f t="shared" si="21"/>
        <v>6.373916554499999E-2</v>
      </c>
      <c r="Q124" s="304"/>
      <c r="R124" s="182">
        <f t="shared" si="22"/>
        <v>135.06569704138502</v>
      </c>
    </row>
    <row r="125" spans="2:18" ht="31.5" x14ac:dyDescent="0.25">
      <c r="B125" s="1">
        <v>25</v>
      </c>
      <c r="C125" s="178" t="s">
        <v>62</v>
      </c>
      <c r="D125" s="25" t="s">
        <v>23</v>
      </c>
      <c r="E125" s="316">
        <v>55890.2</v>
      </c>
      <c r="F125" s="317"/>
      <c r="G125" s="201">
        <f t="shared" si="16"/>
        <v>129.61282781436</v>
      </c>
      <c r="H125" s="301">
        <f t="shared" si="17"/>
        <v>2.3103890875999997E-3</v>
      </c>
      <c r="I125" s="301"/>
      <c r="J125" s="303">
        <f t="shared" si="18"/>
        <v>2.3103890875999998E-4</v>
      </c>
      <c r="K125" s="304"/>
      <c r="L125" s="303">
        <f t="shared" si="19"/>
        <v>129.61282781436</v>
      </c>
      <c r="M125" s="304"/>
      <c r="N125" s="303">
        <f t="shared" si="20"/>
        <v>6.4690894452799991E-2</v>
      </c>
      <c r="O125" s="304"/>
      <c r="P125" s="303">
        <f t="shared" si="21"/>
        <v>6.1225310821399995E-2</v>
      </c>
      <c r="Q125" s="304"/>
      <c r="R125" s="182">
        <f t="shared" si="22"/>
        <v>129.73874401963423</v>
      </c>
    </row>
    <row r="126" spans="2:18" ht="31.5" x14ac:dyDescent="0.25">
      <c r="B126" s="1">
        <v>26</v>
      </c>
      <c r="C126" s="178" t="s">
        <v>63</v>
      </c>
      <c r="D126" s="25" t="s">
        <v>23</v>
      </c>
      <c r="E126" s="316">
        <v>0</v>
      </c>
      <c r="F126" s="317"/>
      <c r="G126" s="201">
        <f t="shared" si="16"/>
        <v>0</v>
      </c>
      <c r="H126" s="301">
        <f t="shared" si="17"/>
        <v>0</v>
      </c>
      <c r="I126" s="301"/>
      <c r="J126" s="303">
        <f t="shared" si="18"/>
        <v>0</v>
      </c>
      <c r="K126" s="304"/>
      <c r="L126" s="303">
        <f t="shared" si="19"/>
        <v>0</v>
      </c>
      <c r="M126" s="304"/>
      <c r="N126" s="303">
        <f t="shared" si="20"/>
        <v>0</v>
      </c>
      <c r="O126" s="304"/>
      <c r="P126" s="303">
        <f t="shared" si="21"/>
        <v>0</v>
      </c>
      <c r="Q126" s="304"/>
      <c r="R126" s="182">
        <f t="shared" si="22"/>
        <v>0</v>
      </c>
    </row>
    <row r="127" spans="2:18" ht="47.25" x14ac:dyDescent="0.25">
      <c r="B127" s="1">
        <v>27</v>
      </c>
      <c r="C127" s="178" t="s">
        <v>64</v>
      </c>
      <c r="D127" s="25" t="s">
        <v>23</v>
      </c>
      <c r="E127" s="316">
        <v>0</v>
      </c>
      <c r="F127" s="317"/>
      <c r="G127" s="201">
        <f t="shared" si="16"/>
        <v>0</v>
      </c>
      <c r="H127" s="301">
        <f t="shared" si="17"/>
        <v>0</v>
      </c>
      <c r="I127" s="301"/>
      <c r="J127" s="303">
        <f t="shared" si="18"/>
        <v>0</v>
      </c>
      <c r="K127" s="304"/>
      <c r="L127" s="303">
        <f t="shared" si="19"/>
        <v>0</v>
      </c>
      <c r="M127" s="304"/>
      <c r="N127" s="303">
        <f t="shared" si="20"/>
        <v>0</v>
      </c>
      <c r="O127" s="304"/>
      <c r="P127" s="303">
        <f t="shared" si="21"/>
        <v>0</v>
      </c>
      <c r="Q127" s="304"/>
      <c r="R127" s="182">
        <f t="shared" si="22"/>
        <v>0</v>
      </c>
    </row>
    <row r="128" spans="2:18" ht="31.5" x14ac:dyDescent="0.25">
      <c r="B128" s="1">
        <v>28</v>
      </c>
      <c r="C128" s="178" t="s">
        <v>65</v>
      </c>
      <c r="D128" s="25" t="s">
        <v>23</v>
      </c>
      <c r="E128" s="316">
        <v>0</v>
      </c>
      <c r="F128" s="317"/>
      <c r="G128" s="201">
        <f t="shared" si="16"/>
        <v>0</v>
      </c>
      <c r="H128" s="301">
        <f t="shared" si="17"/>
        <v>0</v>
      </c>
      <c r="I128" s="301"/>
      <c r="J128" s="303">
        <f t="shared" si="18"/>
        <v>0</v>
      </c>
      <c r="K128" s="304"/>
      <c r="L128" s="303">
        <f t="shared" si="19"/>
        <v>0</v>
      </c>
      <c r="M128" s="304"/>
      <c r="N128" s="303">
        <f t="shared" si="20"/>
        <v>0</v>
      </c>
      <c r="O128" s="304"/>
      <c r="P128" s="303">
        <f t="shared" si="21"/>
        <v>0</v>
      </c>
      <c r="Q128" s="304"/>
      <c r="R128" s="182">
        <f t="shared" si="22"/>
        <v>0</v>
      </c>
    </row>
    <row r="129" spans="2:18" ht="47.25" x14ac:dyDescent="0.25">
      <c r="B129" s="1">
        <v>29</v>
      </c>
      <c r="C129" s="178" t="s">
        <v>66</v>
      </c>
      <c r="D129" s="25" t="s">
        <v>23</v>
      </c>
      <c r="E129" s="316">
        <v>0</v>
      </c>
      <c r="F129" s="317"/>
      <c r="G129" s="201">
        <f t="shared" si="16"/>
        <v>0</v>
      </c>
      <c r="H129" s="301">
        <f t="shared" si="17"/>
        <v>0</v>
      </c>
      <c r="I129" s="301"/>
      <c r="J129" s="303">
        <f t="shared" si="18"/>
        <v>0</v>
      </c>
      <c r="K129" s="304"/>
      <c r="L129" s="303">
        <f t="shared" si="19"/>
        <v>0</v>
      </c>
      <c r="M129" s="304"/>
      <c r="N129" s="303">
        <f t="shared" si="20"/>
        <v>0</v>
      </c>
      <c r="O129" s="304"/>
      <c r="P129" s="303">
        <f t="shared" si="21"/>
        <v>0</v>
      </c>
      <c r="Q129" s="304"/>
      <c r="R129" s="182">
        <f t="shared" si="22"/>
        <v>0</v>
      </c>
    </row>
    <row r="130" spans="2:18" ht="63" x14ac:dyDescent="0.25">
      <c r="B130" s="1">
        <v>30</v>
      </c>
      <c r="C130" s="178" t="s">
        <v>67</v>
      </c>
      <c r="D130" s="25" t="s">
        <v>23</v>
      </c>
      <c r="E130" s="316">
        <v>0</v>
      </c>
      <c r="F130" s="317"/>
      <c r="G130" s="201">
        <f t="shared" si="16"/>
        <v>0</v>
      </c>
      <c r="H130" s="301">
        <f t="shared" si="17"/>
        <v>0</v>
      </c>
      <c r="I130" s="301"/>
      <c r="J130" s="303">
        <f t="shared" si="18"/>
        <v>0</v>
      </c>
      <c r="K130" s="304"/>
      <c r="L130" s="303">
        <f t="shared" si="19"/>
        <v>0</v>
      </c>
      <c r="M130" s="304"/>
      <c r="N130" s="303">
        <f t="shared" si="20"/>
        <v>0</v>
      </c>
      <c r="O130" s="304"/>
      <c r="P130" s="303">
        <f t="shared" si="21"/>
        <v>0</v>
      </c>
      <c r="Q130" s="304"/>
      <c r="R130" s="182">
        <f t="shared" si="22"/>
        <v>0</v>
      </c>
    </row>
    <row r="131" spans="2:18" ht="31.5" x14ac:dyDescent="0.25">
      <c r="B131" s="1">
        <v>31</v>
      </c>
      <c r="C131" s="178" t="s">
        <v>68</v>
      </c>
      <c r="D131" s="25" t="s">
        <v>23</v>
      </c>
      <c r="E131" s="316">
        <v>58783</v>
      </c>
      <c r="F131" s="317"/>
      <c r="G131" s="201">
        <f t="shared" si="16"/>
        <v>136.32140978940001</v>
      </c>
      <c r="H131" s="301">
        <f t="shared" si="17"/>
        <v>2.4299716539999995E-3</v>
      </c>
      <c r="I131" s="301"/>
      <c r="J131" s="303">
        <f t="shared" si="18"/>
        <v>2.4299716539999996E-4</v>
      </c>
      <c r="K131" s="304"/>
      <c r="L131" s="303">
        <f t="shared" si="19"/>
        <v>136.32140978940001</v>
      </c>
      <c r="M131" s="304"/>
      <c r="N131" s="303">
        <f t="shared" si="20"/>
        <v>6.8039206311999986E-2</v>
      </c>
      <c r="O131" s="304"/>
      <c r="P131" s="303">
        <f t="shared" si="21"/>
        <v>6.4394248830999992E-2</v>
      </c>
      <c r="Q131" s="304"/>
      <c r="R131" s="182">
        <f t="shared" si="22"/>
        <v>136.45384324454301</v>
      </c>
    </row>
    <row r="132" spans="2:18" ht="31.5" x14ac:dyDescent="0.25">
      <c r="B132" s="1">
        <v>32</v>
      </c>
      <c r="C132" s="178" t="s">
        <v>69</v>
      </c>
      <c r="D132" s="25" t="s">
        <v>23</v>
      </c>
      <c r="E132" s="316">
        <v>146687.64000000001</v>
      </c>
      <c r="F132" s="317"/>
      <c r="G132" s="201">
        <f t="shared" si="16"/>
        <v>340.17770245615208</v>
      </c>
      <c r="H132" s="301">
        <f t="shared" si="17"/>
        <v>6.0637736623199998E-3</v>
      </c>
      <c r="I132" s="301"/>
      <c r="J132" s="303">
        <f t="shared" si="18"/>
        <v>6.0637736623199998E-4</v>
      </c>
      <c r="K132" s="304"/>
      <c r="L132" s="303">
        <f t="shared" si="19"/>
        <v>340.17770245615208</v>
      </c>
      <c r="M132" s="304"/>
      <c r="N132" s="303">
        <f t="shared" si="20"/>
        <v>0.16978566254496</v>
      </c>
      <c r="O132" s="304"/>
      <c r="P132" s="303">
        <f t="shared" si="21"/>
        <v>0.16069000205147999</v>
      </c>
      <c r="Q132" s="304"/>
      <c r="R132" s="182">
        <f t="shared" si="22"/>
        <v>340.50817812074848</v>
      </c>
    </row>
    <row r="133" spans="2:18" ht="63" x14ac:dyDescent="0.25">
      <c r="B133" s="1">
        <v>33</v>
      </c>
      <c r="C133" s="178" t="s">
        <v>70</v>
      </c>
      <c r="D133" s="25" t="s">
        <v>23</v>
      </c>
      <c r="E133" s="316">
        <v>0</v>
      </c>
      <c r="F133" s="317"/>
      <c r="G133" s="201">
        <f t="shared" ref="G133:G164" si="23">E133*$L$14*$N$14*0.001</f>
        <v>0</v>
      </c>
      <c r="H133" s="301">
        <f t="shared" ref="H133:H164" si="24">E133*$L$14*$O$14*0.001</f>
        <v>0</v>
      </c>
      <c r="I133" s="301"/>
      <c r="J133" s="303">
        <f t="shared" ref="J133:J164" si="25">E133*$P$14*$L$14*0.001</f>
        <v>0</v>
      </c>
      <c r="K133" s="304"/>
      <c r="L133" s="303">
        <f t="shared" ref="L133:L164" si="26">G133</f>
        <v>0</v>
      </c>
      <c r="M133" s="304"/>
      <c r="N133" s="303">
        <f t="shared" ref="N133:N164" si="27">H133*$Q$14</f>
        <v>0</v>
      </c>
      <c r="O133" s="304"/>
      <c r="P133" s="303">
        <f t="shared" ref="P133:P164" si="28">J133*$R$14</f>
        <v>0</v>
      </c>
      <c r="Q133" s="304"/>
      <c r="R133" s="182">
        <f t="shared" ref="R133:R164" si="29">SUM(L133:Q133)</f>
        <v>0</v>
      </c>
    </row>
    <row r="134" spans="2:18" ht="31.5" x14ac:dyDescent="0.25">
      <c r="B134" s="1">
        <v>34</v>
      </c>
      <c r="C134" s="178" t="s">
        <v>71</v>
      </c>
      <c r="D134" s="25" t="s">
        <v>23</v>
      </c>
      <c r="E134" s="316">
        <v>42350</v>
      </c>
      <c r="F134" s="317"/>
      <c r="G134" s="201">
        <f t="shared" si="23"/>
        <v>98.212267229999995</v>
      </c>
      <c r="H134" s="301">
        <f t="shared" si="24"/>
        <v>1.7506642999999998E-3</v>
      </c>
      <c r="I134" s="301"/>
      <c r="J134" s="303">
        <f t="shared" si="25"/>
        <v>1.7506642999999997E-4</v>
      </c>
      <c r="K134" s="304"/>
      <c r="L134" s="303">
        <f t="shared" si="26"/>
        <v>98.212267229999995</v>
      </c>
      <c r="M134" s="304"/>
      <c r="N134" s="303">
        <f t="shared" si="27"/>
        <v>4.9018600399999994E-2</v>
      </c>
      <c r="O134" s="304"/>
      <c r="P134" s="303">
        <f t="shared" si="28"/>
        <v>4.6392603949999993E-2</v>
      </c>
      <c r="Q134" s="304"/>
      <c r="R134" s="182">
        <f t="shared" si="29"/>
        <v>98.307678434349995</v>
      </c>
    </row>
    <row r="135" spans="2:18" ht="31.5" x14ac:dyDescent="0.25">
      <c r="B135" s="1">
        <v>35</v>
      </c>
      <c r="C135" s="178" t="s">
        <v>72</v>
      </c>
      <c r="D135" s="25" t="s">
        <v>23</v>
      </c>
      <c r="E135" s="316">
        <v>0</v>
      </c>
      <c r="F135" s="317"/>
      <c r="G135" s="201">
        <f t="shared" si="23"/>
        <v>0</v>
      </c>
      <c r="H135" s="301">
        <f t="shared" si="24"/>
        <v>0</v>
      </c>
      <c r="I135" s="301"/>
      <c r="J135" s="303">
        <f t="shared" si="25"/>
        <v>0</v>
      </c>
      <c r="K135" s="304"/>
      <c r="L135" s="303">
        <f t="shared" si="26"/>
        <v>0</v>
      </c>
      <c r="M135" s="304"/>
      <c r="N135" s="303">
        <f t="shared" si="27"/>
        <v>0</v>
      </c>
      <c r="O135" s="304"/>
      <c r="P135" s="303">
        <f t="shared" si="28"/>
        <v>0</v>
      </c>
      <c r="Q135" s="304"/>
      <c r="R135" s="182">
        <f t="shared" si="29"/>
        <v>0</v>
      </c>
    </row>
    <row r="136" spans="2:18" ht="31.5" x14ac:dyDescent="0.25">
      <c r="B136" s="1">
        <v>36</v>
      </c>
      <c r="C136" s="178" t="s">
        <v>73</v>
      </c>
      <c r="D136" s="25" t="s">
        <v>23</v>
      </c>
      <c r="E136" s="316">
        <v>0</v>
      </c>
      <c r="F136" s="317"/>
      <c r="G136" s="201">
        <f t="shared" si="23"/>
        <v>0</v>
      </c>
      <c r="H136" s="301">
        <f t="shared" si="24"/>
        <v>0</v>
      </c>
      <c r="I136" s="301"/>
      <c r="J136" s="303">
        <f t="shared" si="25"/>
        <v>0</v>
      </c>
      <c r="K136" s="304"/>
      <c r="L136" s="303">
        <f t="shared" si="26"/>
        <v>0</v>
      </c>
      <c r="M136" s="304"/>
      <c r="N136" s="303">
        <f t="shared" si="27"/>
        <v>0</v>
      </c>
      <c r="O136" s="304"/>
      <c r="P136" s="303">
        <f t="shared" si="28"/>
        <v>0</v>
      </c>
      <c r="Q136" s="304"/>
      <c r="R136" s="182">
        <f t="shared" si="29"/>
        <v>0</v>
      </c>
    </row>
    <row r="137" spans="2:18" ht="31.5" x14ac:dyDescent="0.25">
      <c r="B137" s="1">
        <v>37</v>
      </c>
      <c r="C137" s="178" t="s">
        <v>74</v>
      </c>
      <c r="D137" s="25" t="s">
        <v>23</v>
      </c>
      <c r="E137" s="316">
        <v>1</v>
      </c>
      <c r="F137" s="317"/>
      <c r="G137" s="201">
        <f t="shared" si="23"/>
        <v>2.3190618000000001E-3</v>
      </c>
      <c r="H137" s="301">
        <f t="shared" si="24"/>
        <v>4.1337999999999996E-8</v>
      </c>
      <c r="I137" s="301"/>
      <c r="J137" s="303">
        <f t="shared" si="25"/>
        <v>4.1337999999999991E-9</v>
      </c>
      <c r="K137" s="304"/>
      <c r="L137" s="303">
        <f t="shared" si="26"/>
        <v>2.3190618000000001E-3</v>
      </c>
      <c r="M137" s="304"/>
      <c r="N137" s="303">
        <f t="shared" si="27"/>
        <v>1.1574639999999998E-6</v>
      </c>
      <c r="O137" s="304"/>
      <c r="P137" s="303">
        <f t="shared" si="28"/>
        <v>1.0954569999999998E-6</v>
      </c>
      <c r="Q137" s="304"/>
      <c r="R137" s="182">
        <f t="shared" si="29"/>
        <v>2.3213147210000003E-3</v>
      </c>
    </row>
    <row r="138" spans="2:18" ht="47.25" x14ac:dyDescent="0.25">
      <c r="B138" s="1">
        <v>38</v>
      </c>
      <c r="C138" s="178" t="s">
        <v>75</v>
      </c>
      <c r="D138" s="25" t="s">
        <v>23</v>
      </c>
      <c r="E138" s="316">
        <v>0</v>
      </c>
      <c r="F138" s="317"/>
      <c r="G138" s="201">
        <f t="shared" si="23"/>
        <v>0</v>
      </c>
      <c r="H138" s="301">
        <f t="shared" si="24"/>
        <v>0</v>
      </c>
      <c r="I138" s="301"/>
      <c r="J138" s="303">
        <f t="shared" si="25"/>
        <v>0</v>
      </c>
      <c r="K138" s="304"/>
      <c r="L138" s="303">
        <f t="shared" si="26"/>
        <v>0</v>
      </c>
      <c r="M138" s="304"/>
      <c r="N138" s="303">
        <f t="shared" si="27"/>
        <v>0</v>
      </c>
      <c r="O138" s="304"/>
      <c r="P138" s="303">
        <f t="shared" si="28"/>
        <v>0</v>
      </c>
      <c r="Q138" s="304"/>
      <c r="R138" s="182">
        <f t="shared" si="29"/>
        <v>0</v>
      </c>
    </row>
    <row r="139" spans="2:18" ht="31.5" x14ac:dyDescent="0.25">
      <c r="B139" s="1">
        <v>39</v>
      </c>
      <c r="C139" s="178" t="s">
        <v>76</v>
      </c>
      <c r="D139" s="25" t="s">
        <v>23</v>
      </c>
      <c r="E139" s="316">
        <v>166254</v>
      </c>
      <c r="F139" s="317"/>
      <c r="G139" s="201">
        <f t="shared" si="23"/>
        <v>385.55330049719998</v>
      </c>
      <c r="H139" s="301">
        <f t="shared" si="24"/>
        <v>6.8726078519999994E-3</v>
      </c>
      <c r="I139" s="301"/>
      <c r="J139" s="303">
        <f t="shared" si="25"/>
        <v>6.8726078519999994E-4</v>
      </c>
      <c r="K139" s="304"/>
      <c r="L139" s="303">
        <f t="shared" si="26"/>
        <v>385.55330049719998</v>
      </c>
      <c r="M139" s="304"/>
      <c r="N139" s="303">
        <f t="shared" si="27"/>
        <v>0.19243301985599998</v>
      </c>
      <c r="O139" s="304"/>
      <c r="P139" s="303">
        <f t="shared" si="28"/>
        <v>0.18212410807799997</v>
      </c>
      <c r="Q139" s="304"/>
      <c r="R139" s="182">
        <f t="shared" si="29"/>
        <v>385.92785762513404</v>
      </c>
    </row>
    <row r="140" spans="2:18" ht="31.5" x14ac:dyDescent="0.25">
      <c r="B140" s="1">
        <v>40</v>
      </c>
      <c r="C140" s="178" t="s">
        <v>77</v>
      </c>
      <c r="D140" s="25" t="s">
        <v>23</v>
      </c>
      <c r="E140" s="316">
        <v>0</v>
      </c>
      <c r="F140" s="317"/>
      <c r="G140" s="201">
        <f t="shared" si="23"/>
        <v>0</v>
      </c>
      <c r="H140" s="301">
        <f t="shared" si="24"/>
        <v>0</v>
      </c>
      <c r="I140" s="301"/>
      <c r="J140" s="303">
        <f t="shared" si="25"/>
        <v>0</v>
      </c>
      <c r="K140" s="304"/>
      <c r="L140" s="303">
        <f t="shared" si="26"/>
        <v>0</v>
      </c>
      <c r="M140" s="304"/>
      <c r="N140" s="303">
        <f t="shared" si="27"/>
        <v>0</v>
      </c>
      <c r="O140" s="304"/>
      <c r="P140" s="303">
        <f t="shared" si="28"/>
        <v>0</v>
      </c>
      <c r="Q140" s="304"/>
      <c r="R140" s="182">
        <f t="shared" si="29"/>
        <v>0</v>
      </c>
    </row>
    <row r="141" spans="2:18" ht="31.5" x14ac:dyDescent="0.25">
      <c r="B141" s="1">
        <v>41</v>
      </c>
      <c r="C141" s="178" t="s">
        <v>78</v>
      </c>
      <c r="D141" s="25" t="s">
        <v>23</v>
      </c>
      <c r="E141" s="316">
        <v>0</v>
      </c>
      <c r="F141" s="317"/>
      <c r="G141" s="201">
        <f t="shared" si="23"/>
        <v>0</v>
      </c>
      <c r="H141" s="301">
        <f t="shared" si="24"/>
        <v>0</v>
      </c>
      <c r="I141" s="301"/>
      <c r="J141" s="303">
        <f t="shared" si="25"/>
        <v>0</v>
      </c>
      <c r="K141" s="304"/>
      <c r="L141" s="303">
        <f t="shared" si="26"/>
        <v>0</v>
      </c>
      <c r="M141" s="304"/>
      <c r="N141" s="303">
        <f t="shared" si="27"/>
        <v>0</v>
      </c>
      <c r="O141" s="304"/>
      <c r="P141" s="303">
        <f t="shared" si="28"/>
        <v>0</v>
      </c>
      <c r="Q141" s="304"/>
      <c r="R141" s="182">
        <f t="shared" si="29"/>
        <v>0</v>
      </c>
    </row>
    <row r="142" spans="2:18" ht="31.5" x14ac:dyDescent="0.25">
      <c r="B142" s="1">
        <v>42</v>
      </c>
      <c r="C142" s="178" t="s">
        <v>79</v>
      </c>
      <c r="D142" s="25" t="s">
        <v>23</v>
      </c>
      <c r="E142" s="316">
        <v>65554</v>
      </c>
      <c r="F142" s="317"/>
      <c r="G142" s="201">
        <f t="shared" si="23"/>
        <v>152.02377723719999</v>
      </c>
      <c r="H142" s="301">
        <f t="shared" si="24"/>
        <v>2.7098712519999998E-3</v>
      </c>
      <c r="I142" s="301"/>
      <c r="J142" s="303">
        <f t="shared" si="25"/>
        <v>2.7098712519999998E-4</v>
      </c>
      <c r="K142" s="304"/>
      <c r="L142" s="303">
        <f t="shared" si="26"/>
        <v>152.02377723719999</v>
      </c>
      <c r="M142" s="304"/>
      <c r="N142" s="303">
        <f t="shared" si="27"/>
        <v>7.5876395055999996E-2</v>
      </c>
      <c r="O142" s="304"/>
      <c r="P142" s="303">
        <f t="shared" si="28"/>
        <v>7.1811588177999999E-2</v>
      </c>
      <c r="Q142" s="304"/>
      <c r="R142" s="182">
        <f t="shared" si="29"/>
        <v>152.17146522043402</v>
      </c>
    </row>
    <row r="143" spans="2:18" ht="31.5" x14ac:dyDescent="0.25">
      <c r="B143" s="1">
        <v>43</v>
      </c>
      <c r="C143" s="178" t="s">
        <v>80</v>
      </c>
      <c r="D143" s="25" t="s">
        <v>23</v>
      </c>
      <c r="E143" s="316">
        <v>0</v>
      </c>
      <c r="F143" s="317"/>
      <c r="G143" s="201">
        <f t="shared" si="23"/>
        <v>0</v>
      </c>
      <c r="H143" s="301">
        <f t="shared" si="24"/>
        <v>0</v>
      </c>
      <c r="I143" s="301"/>
      <c r="J143" s="303">
        <f t="shared" si="25"/>
        <v>0</v>
      </c>
      <c r="K143" s="304"/>
      <c r="L143" s="303">
        <f t="shared" si="26"/>
        <v>0</v>
      </c>
      <c r="M143" s="304"/>
      <c r="N143" s="303">
        <f t="shared" si="27"/>
        <v>0</v>
      </c>
      <c r="O143" s="304"/>
      <c r="P143" s="303">
        <f t="shared" si="28"/>
        <v>0</v>
      </c>
      <c r="Q143" s="304"/>
      <c r="R143" s="182">
        <f t="shared" si="29"/>
        <v>0</v>
      </c>
    </row>
    <row r="144" spans="2:18" ht="47.25" x14ac:dyDescent="0.25">
      <c r="B144" s="1">
        <v>44</v>
      </c>
      <c r="C144" s="178" t="s">
        <v>81</v>
      </c>
      <c r="D144" s="25" t="s">
        <v>23</v>
      </c>
      <c r="E144" s="316">
        <v>0</v>
      </c>
      <c r="F144" s="317"/>
      <c r="G144" s="201">
        <f t="shared" si="23"/>
        <v>0</v>
      </c>
      <c r="H144" s="301">
        <f t="shared" si="24"/>
        <v>0</v>
      </c>
      <c r="I144" s="301"/>
      <c r="J144" s="303">
        <f t="shared" si="25"/>
        <v>0</v>
      </c>
      <c r="K144" s="304"/>
      <c r="L144" s="303">
        <f t="shared" si="26"/>
        <v>0</v>
      </c>
      <c r="M144" s="304"/>
      <c r="N144" s="303">
        <f t="shared" si="27"/>
        <v>0</v>
      </c>
      <c r="O144" s="304"/>
      <c r="P144" s="303">
        <f t="shared" si="28"/>
        <v>0</v>
      </c>
      <c r="Q144" s="304"/>
      <c r="R144" s="182">
        <f t="shared" si="29"/>
        <v>0</v>
      </c>
    </row>
    <row r="145" spans="2:18" ht="31.5" x14ac:dyDescent="0.25">
      <c r="B145" s="1">
        <v>45</v>
      </c>
      <c r="C145" s="178" t="s">
        <v>82</v>
      </c>
      <c r="D145" s="25" t="s">
        <v>23</v>
      </c>
      <c r="E145" s="316">
        <v>0</v>
      </c>
      <c r="F145" s="317"/>
      <c r="G145" s="201">
        <f t="shared" si="23"/>
        <v>0</v>
      </c>
      <c r="H145" s="301">
        <f t="shared" si="24"/>
        <v>0</v>
      </c>
      <c r="I145" s="301"/>
      <c r="J145" s="303">
        <f t="shared" si="25"/>
        <v>0</v>
      </c>
      <c r="K145" s="304"/>
      <c r="L145" s="303">
        <f t="shared" si="26"/>
        <v>0</v>
      </c>
      <c r="M145" s="304"/>
      <c r="N145" s="303">
        <f t="shared" si="27"/>
        <v>0</v>
      </c>
      <c r="O145" s="304"/>
      <c r="P145" s="303">
        <f t="shared" si="28"/>
        <v>0</v>
      </c>
      <c r="Q145" s="304"/>
      <c r="R145" s="182">
        <f t="shared" si="29"/>
        <v>0</v>
      </c>
    </row>
    <row r="146" spans="2:18" ht="31.5" x14ac:dyDescent="0.25">
      <c r="B146" s="1">
        <v>46</v>
      </c>
      <c r="C146" s="178" t="s">
        <v>83</v>
      </c>
      <c r="D146" s="25" t="s">
        <v>23</v>
      </c>
      <c r="E146" s="316">
        <v>1</v>
      </c>
      <c r="F146" s="317"/>
      <c r="G146" s="201">
        <f t="shared" si="23"/>
        <v>2.3190618000000001E-3</v>
      </c>
      <c r="H146" s="301">
        <f t="shared" si="24"/>
        <v>4.1337999999999996E-8</v>
      </c>
      <c r="I146" s="301"/>
      <c r="J146" s="303">
        <f t="shared" si="25"/>
        <v>4.1337999999999991E-9</v>
      </c>
      <c r="K146" s="304"/>
      <c r="L146" s="303">
        <f t="shared" si="26"/>
        <v>2.3190618000000001E-3</v>
      </c>
      <c r="M146" s="304"/>
      <c r="N146" s="303">
        <f t="shared" si="27"/>
        <v>1.1574639999999998E-6</v>
      </c>
      <c r="O146" s="304"/>
      <c r="P146" s="303">
        <f t="shared" si="28"/>
        <v>1.0954569999999998E-6</v>
      </c>
      <c r="Q146" s="304"/>
      <c r="R146" s="182">
        <f t="shared" si="29"/>
        <v>2.3213147210000003E-3</v>
      </c>
    </row>
    <row r="147" spans="2:18" ht="31.5" x14ac:dyDescent="0.25">
      <c r="B147" s="1">
        <v>47</v>
      </c>
      <c r="C147" s="178" t="s">
        <v>84</v>
      </c>
      <c r="D147" s="25" t="s">
        <v>23</v>
      </c>
      <c r="E147" s="316">
        <v>0</v>
      </c>
      <c r="F147" s="317"/>
      <c r="G147" s="201">
        <f t="shared" si="23"/>
        <v>0</v>
      </c>
      <c r="H147" s="301">
        <f t="shared" si="24"/>
        <v>0</v>
      </c>
      <c r="I147" s="301"/>
      <c r="J147" s="303">
        <f t="shared" si="25"/>
        <v>0</v>
      </c>
      <c r="K147" s="304"/>
      <c r="L147" s="303">
        <f t="shared" si="26"/>
        <v>0</v>
      </c>
      <c r="M147" s="304"/>
      <c r="N147" s="303">
        <f t="shared" si="27"/>
        <v>0</v>
      </c>
      <c r="O147" s="304"/>
      <c r="P147" s="303">
        <f t="shared" si="28"/>
        <v>0</v>
      </c>
      <c r="Q147" s="304"/>
      <c r="R147" s="182">
        <f t="shared" si="29"/>
        <v>0</v>
      </c>
    </row>
    <row r="148" spans="2:18" ht="47.25" x14ac:dyDescent="0.25">
      <c r="B148" s="1">
        <v>48</v>
      </c>
      <c r="C148" s="178" t="s">
        <v>85</v>
      </c>
      <c r="D148" s="25" t="s">
        <v>23</v>
      </c>
      <c r="E148" s="316">
        <v>1</v>
      </c>
      <c r="F148" s="317"/>
      <c r="G148" s="201">
        <f t="shared" si="23"/>
        <v>2.3190618000000001E-3</v>
      </c>
      <c r="H148" s="301">
        <f t="shared" si="24"/>
        <v>4.1337999999999996E-8</v>
      </c>
      <c r="I148" s="301"/>
      <c r="J148" s="303">
        <f t="shared" si="25"/>
        <v>4.1337999999999991E-9</v>
      </c>
      <c r="K148" s="304"/>
      <c r="L148" s="303">
        <f t="shared" si="26"/>
        <v>2.3190618000000001E-3</v>
      </c>
      <c r="M148" s="304"/>
      <c r="N148" s="303">
        <f t="shared" si="27"/>
        <v>1.1574639999999998E-6</v>
      </c>
      <c r="O148" s="304"/>
      <c r="P148" s="303">
        <f t="shared" si="28"/>
        <v>1.0954569999999998E-6</v>
      </c>
      <c r="Q148" s="304"/>
      <c r="R148" s="182">
        <f t="shared" si="29"/>
        <v>2.3213147210000003E-3</v>
      </c>
    </row>
    <row r="149" spans="2:18" ht="31.5" x14ac:dyDescent="0.25">
      <c r="B149" s="1">
        <v>49</v>
      </c>
      <c r="C149" s="178" t="s">
        <v>86</v>
      </c>
      <c r="D149" s="25" t="s">
        <v>23</v>
      </c>
      <c r="E149" s="316">
        <v>0</v>
      </c>
      <c r="F149" s="317"/>
      <c r="G149" s="201">
        <f t="shared" si="23"/>
        <v>0</v>
      </c>
      <c r="H149" s="301">
        <f t="shared" si="24"/>
        <v>0</v>
      </c>
      <c r="I149" s="301"/>
      <c r="J149" s="303">
        <f t="shared" si="25"/>
        <v>0</v>
      </c>
      <c r="K149" s="304"/>
      <c r="L149" s="303">
        <f t="shared" si="26"/>
        <v>0</v>
      </c>
      <c r="M149" s="304"/>
      <c r="N149" s="303">
        <f t="shared" si="27"/>
        <v>0</v>
      </c>
      <c r="O149" s="304"/>
      <c r="P149" s="303">
        <f t="shared" si="28"/>
        <v>0</v>
      </c>
      <c r="Q149" s="304"/>
      <c r="R149" s="182">
        <f t="shared" si="29"/>
        <v>0</v>
      </c>
    </row>
    <row r="150" spans="2:18" ht="31.5" x14ac:dyDescent="0.25">
      <c r="B150" s="1">
        <v>50</v>
      </c>
      <c r="C150" s="178" t="s">
        <v>87</v>
      </c>
      <c r="D150" s="25" t="s">
        <v>23</v>
      </c>
      <c r="E150" s="316">
        <v>0</v>
      </c>
      <c r="F150" s="317"/>
      <c r="G150" s="201">
        <f t="shared" si="23"/>
        <v>0</v>
      </c>
      <c r="H150" s="301">
        <f t="shared" si="24"/>
        <v>0</v>
      </c>
      <c r="I150" s="301"/>
      <c r="J150" s="303">
        <f t="shared" si="25"/>
        <v>0</v>
      </c>
      <c r="K150" s="304"/>
      <c r="L150" s="303">
        <f t="shared" si="26"/>
        <v>0</v>
      </c>
      <c r="M150" s="304"/>
      <c r="N150" s="303">
        <f t="shared" si="27"/>
        <v>0</v>
      </c>
      <c r="O150" s="304"/>
      <c r="P150" s="303">
        <f t="shared" si="28"/>
        <v>0</v>
      </c>
      <c r="Q150" s="304"/>
      <c r="R150" s="182">
        <f t="shared" si="29"/>
        <v>0</v>
      </c>
    </row>
    <row r="151" spans="2:18" ht="15.75" x14ac:dyDescent="0.25">
      <c r="B151" s="1">
        <v>51</v>
      </c>
      <c r="C151" s="179" t="s">
        <v>88</v>
      </c>
      <c r="D151" s="25" t="s">
        <v>23</v>
      </c>
      <c r="E151" s="316">
        <v>0</v>
      </c>
      <c r="F151" s="317"/>
      <c r="G151" s="201">
        <f t="shared" si="23"/>
        <v>0</v>
      </c>
      <c r="H151" s="301">
        <f t="shared" si="24"/>
        <v>0</v>
      </c>
      <c r="I151" s="301"/>
      <c r="J151" s="303">
        <f t="shared" si="25"/>
        <v>0</v>
      </c>
      <c r="K151" s="304"/>
      <c r="L151" s="303">
        <f t="shared" si="26"/>
        <v>0</v>
      </c>
      <c r="M151" s="304"/>
      <c r="N151" s="303">
        <f t="shared" si="27"/>
        <v>0</v>
      </c>
      <c r="O151" s="304"/>
      <c r="P151" s="303">
        <f t="shared" si="28"/>
        <v>0</v>
      </c>
      <c r="Q151" s="304"/>
      <c r="R151" s="182">
        <f t="shared" si="29"/>
        <v>0</v>
      </c>
    </row>
    <row r="152" spans="2:18" ht="47.25" x14ac:dyDescent="0.25">
      <c r="B152" s="1">
        <v>52</v>
      </c>
      <c r="C152" s="178" t="s">
        <v>89</v>
      </c>
      <c r="D152" s="25" t="s">
        <v>23</v>
      </c>
      <c r="E152" s="316">
        <v>0</v>
      </c>
      <c r="F152" s="317"/>
      <c r="G152" s="201">
        <f t="shared" si="23"/>
        <v>0</v>
      </c>
      <c r="H152" s="301">
        <f t="shared" si="24"/>
        <v>0</v>
      </c>
      <c r="I152" s="301"/>
      <c r="J152" s="303">
        <f t="shared" si="25"/>
        <v>0</v>
      </c>
      <c r="K152" s="304"/>
      <c r="L152" s="303">
        <f t="shared" si="26"/>
        <v>0</v>
      </c>
      <c r="M152" s="304"/>
      <c r="N152" s="303">
        <f t="shared" si="27"/>
        <v>0</v>
      </c>
      <c r="O152" s="304"/>
      <c r="P152" s="303">
        <f t="shared" si="28"/>
        <v>0</v>
      </c>
      <c r="Q152" s="304"/>
      <c r="R152" s="182">
        <f t="shared" si="29"/>
        <v>0</v>
      </c>
    </row>
    <row r="153" spans="2:18" ht="31.5" x14ac:dyDescent="0.25">
      <c r="B153" s="1">
        <v>53</v>
      </c>
      <c r="C153" s="178" t="s">
        <v>90</v>
      </c>
      <c r="D153" s="25" t="s">
        <v>23</v>
      </c>
      <c r="E153" s="316">
        <v>0</v>
      </c>
      <c r="F153" s="317"/>
      <c r="G153" s="201">
        <f t="shared" si="23"/>
        <v>0</v>
      </c>
      <c r="H153" s="301">
        <f t="shared" si="24"/>
        <v>0</v>
      </c>
      <c r="I153" s="301"/>
      <c r="J153" s="303">
        <f t="shared" si="25"/>
        <v>0</v>
      </c>
      <c r="K153" s="304"/>
      <c r="L153" s="303">
        <f t="shared" si="26"/>
        <v>0</v>
      </c>
      <c r="M153" s="304"/>
      <c r="N153" s="303">
        <f t="shared" si="27"/>
        <v>0</v>
      </c>
      <c r="O153" s="304"/>
      <c r="P153" s="303">
        <f t="shared" si="28"/>
        <v>0</v>
      </c>
      <c r="Q153" s="304"/>
      <c r="R153" s="182">
        <f t="shared" si="29"/>
        <v>0</v>
      </c>
    </row>
    <row r="154" spans="2:18" ht="15.75" x14ac:dyDescent="0.25">
      <c r="B154" s="1">
        <v>54</v>
      </c>
      <c r="C154" s="179" t="s">
        <v>91</v>
      </c>
      <c r="D154" s="25" t="s">
        <v>23</v>
      </c>
      <c r="E154" s="316">
        <v>0</v>
      </c>
      <c r="F154" s="317"/>
      <c r="G154" s="201">
        <f t="shared" si="23"/>
        <v>0</v>
      </c>
      <c r="H154" s="301">
        <f t="shared" si="24"/>
        <v>0</v>
      </c>
      <c r="I154" s="301"/>
      <c r="J154" s="303">
        <f t="shared" si="25"/>
        <v>0</v>
      </c>
      <c r="K154" s="304"/>
      <c r="L154" s="303">
        <f t="shared" si="26"/>
        <v>0</v>
      </c>
      <c r="M154" s="304"/>
      <c r="N154" s="303">
        <f t="shared" si="27"/>
        <v>0</v>
      </c>
      <c r="O154" s="304"/>
      <c r="P154" s="303">
        <f t="shared" si="28"/>
        <v>0</v>
      </c>
      <c r="Q154" s="304"/>
      <c r="R154" s="182">
        <f t="shared" si="29"/>
        <v>0</v>
      </c>
    </row>
    <row r="155" spans="2:18" ht="47.25" x14ac:dyDescent="0.25">
      <c r="B155" s="1">
        <v>55</v>
      </c>
      <c r="C155" s="178" t="s">
        <v>92</v>
      </c>
      <c r="D155" s="25" t="s">
        <v>23</v>
      </c>
      <c r="E155" s="316">
        <v>124285</v>
      </c>
      <c r="F155" s="317"/>
      <c r="G155" s="201">
        <f t="shared" si="23"/>
        <v>288.22459581300001</v>
      </c>
      <c r="H155" s="301">
        <f t="shared" si="24"/>
        <v>5.1376933299999991E-3</v>
      </c>
      <c r="I155" s="301"/>
      <c r="J155" s="303">
        <f t="shared" si="25"/>
        <v>5.1376933299999994E-4</v>
      </c>
      <c r="K155" s="304"/>
      <c r="L155" s="303">
        <f t="shared" si="26"/>
        <v>288.22459581300001</v>
      </c>
      <c r="M155" s="304"/>
      <c r="N155" s="303">
        <f t="shared" si="27"/>
        <v>0.14385541323999998</v>
      </c>
      <c r="O155" s="304"/>
      <c r="P155" s="303">
        <f t="shared" si="28"/>
        <v>0.136148873245</v>
      </c>
      <c r="Q155" s="304"/>
      <c r="R155" s="182">
        <f t="shared" si="29"/>
        <v>288.504600099485</v>
      </c>
    </row>
    <row r="156" spans="2:18" ht="63" x14ac:dyDescent="0.25">
      <c r="B156" s="1">
        <v>56</v>
      </c>
      <c r="C156" s="178" t="s">
        <v>93</v>
      </c>
      <c r="D156" s="25" t="s">
        <v>23</v>
      </c>
      <c r="E156" s="316">
        <v>0</v>
      </c>
      <c r="F156" s="317"/>
      <c r="G156" s="201">
        <f t="shared" si="23"/>
        <v>0</v>
      </c>
      <c r="H156" s="301">
        <f t="shared" si="24"/>
        <v>0</v>
      </c>
      <c r="I156" s="301"/>
      <c r="J156" s="303">
        <f t="shared" si="25"/>
        <v>0</v>
      </c>
      <c r="K156" s="304"/>
      <c r="L156" s="303">
        <f t="shared" si="26"/>
        <v>0</v>
      </c>
      <c r="M156" s="304"/>
      <c r="N156" s="303">
        <f t="shared" si="27"/>
        <v>0</v>
      </c>
      <c r="O156" s="304"/>
      <c r="P156" s="303">
        <f t="shared" si="28"/>
        <v>0</v>
      </c>
      <c r="Q156" s="304"/>
      <c r="R156" s="182">
        <f t="shared" si="29"/>
        <v>0</v>
      </c>
    </row>
    <row r="157" spans="2:18" ht="47.25" x14ac:dyDescent="0.25">
      <c r="B157" s="1">
        <v>57</v>
      </c>
      <c r="C157" s="178" t="s">
        <v>94</v>
      </c>
      <c r="D157" s="25" t="s">
        <v>23</v>
      </c>
      <c r="E157" s="316">
        <v>1</v>
      </c>
      <c r="F157" s="317"/>
      <c r="G157" s="201">
        <f t="shared" si="23"/>
        <v>2.3190618000000001E-3</v>
      </c>
      <c r="H157" s="301">
        <f t="shared" si="24"/>
        <v>4.1337999999999996E-8</v>
      </c>
      <c r="I157" s="301"/>
      <c r="J157" s="303">
        <f t="shared" si="25"/>
        <v>4.1337999999999991E-9</v>
      </c>
      <c r="K157" s="304"/>
      <c r="L157" s="303">
        <f t="shared" si="26"/>
        <v>2.3190618000000001E-3</v>
      </c>
      <c r="M157" s="304"/>
      <c r="N157" s="303">
        <f t="shared" si="27"/>
        <v>1.1574639999999998E-6</v>
      </c>
      <c r="O157" s="304"/>
      <c r="P157" s="303">
        <f t="shared" si="28"/>
        <v>1.0954569999999998E-6</v>
      </c>
      <c r="Q157" s="304"/>
      <c r="R157" s="182">
        <f t="shared" si="29"/>
        <v>2.3213147210000003E-3</v>
      </c>
    </row>
    <row r="158" spans="2:18" ht="47.25" x14ac:dyDescent="0.25">
      <c r="B158" s="1">
        <v>58</v>
      </c>
      <c r="C158" s="178" t="s">
        <v>95</v>
      </c>
      <c r="D158" s="25" t="s">
        <v>23</v>
      </c>
      <c r="E158" s="316">
        <v>0</v>
      </c>
      <c r="F158" s="317"/>
      <c r="G158" s="201">
        <f t="shared" si="23"/>
        <v>0</v>
      </c>
      <c r="H158" s="301">
        <f t="shared" si="24"/>
        <v>0</v>
      </c>
      <c r="I158" s="301"/>
      <c r="J158" s="303">
        <f t="shared" si="25"/>
        <v>0</v>
      </c>
      <c r="K158" s="304"/>
      <c r="L158" s="303">
        <f t="shared" si="26"/>
        <v>0</v>
      </c>
      <c r="M158" s="304"/>
      <c r="N158" s="303">
        <f t="shared" si="27"/>
        <v>0</v>
      </c>
      <c r="O158" s="304"/>
      <c r="P158" s="303">
        <f t="shared" si="28"/>
        <v>0</v>
      </c>
      <c r="Q158" s="304"/>
      <c r="R158" s="182">
        <f t="shared" si="29"/>
        <v>0</v>
      </c>
    </row>
    <row r="159" spans="2:18" ht="31.5" x14ac:dyDescent="0.25">
      <c r="B159" s="1">
        <v>59</v>
      </c>
      <c r="C159" s="178" t="s">
        <v>96</v>
      </c>
      <c r="D159" s="25" t="s">
        <v>23</v>
      </c>
      <c r="E159" s="316">
        <v>0</v>
      </c>
      <c r="F159" s="317"/>
      <c r="G159" s="201">
        <f t="shared" si="23"/>
        <v>0</v>
      </c>
      <c r="H159" s="301">
        <f t="shared" si="24"/>
        <v>0</v>
      </c>
      <c r="I159" s="301"/>
      <c r="J159" s="303">
        <f t="shared" si="25"/>
        <v>0</v>
      </c>
      <c r="K159" s="304"/>
      <c r="L159" s="303">
        <f t="shared" si="26"/>
        <v>0</v>
      </c>
      <c r="M159" s="304"/>
      <c r="N159" s="303">
        <f t="shared" si="27"/>
        <v>0</v>
      </c>
      <c r="O159" s="304"/>
      <c r="P159" s="303">
        <f t="shared" si="28"/>
        <v>0</v>
      </c>
      <c r="Q159" s="304"/>
      <c r="R159" s="182">
        <f t="shared" si="29"/>
        <v>0</v>
      </c>
    </row>
    <row r="160" spans="2:18" ht="63" x14ac:dyDescent="0.25">
      <c r="B160" s="1">
        <v>60</v>
      </c>
      <c r="C160" s="178" t="s">
        <v>97</v>
      </c>
      <c r="D160" s="25" t="s">
        <v>23</v>
      </c>
      <c r="E160" s="316">
        <v>0</v>
      </c>
      <c r="F160" s="317"/>
      <c r="G160" s="201">
        <f t="shared" si="23"/>
        <v>0</v>
      </c>
      <c r="H160" s="301">
        <f t="shared" si="24"/>
        <v>0</v>
      </c>
      <c r="I160" s="301"/>
      <c r="J160" s="303">
        <f t="shared" si="25"/>
        <v>0</v>
      </c>
      <c r="K160" s="304"/>
      <c r="L160" s="303">
        <f t="shared" si="26"/>
        <v>0</v>
      </c>
      <c r="M160" s="304"/>
      <c r="N160" s="303">
        <f t="shared" si="27"/>
        <v>0</v>
      </c>
      <c r="O160" s="304"/>
      <c r="P160" s="303">
        <f t="shared" si="28"/>
        <v>0</v>
      </c>
      <c r="Q160" s="304"/>
      <c r="R160" s="182">
        <f t="shared" si="29"/>
        <v>0</v>
      </c>
    </row>
    <row r="161" spans="2:18" ht="47.25" x14ac:dyDescent="0.25">
      <c r="B161" s="1">
        <v>61</v>
      </c>
      <c r="C161" s="178" t="s">
        <v>98</v>
      </c>
      <c r="D161" s="25" t="s">
        <v>23</v>
      </c>
      <c r="E161" s="316">
        <v>0</v>
      </c>
      <c r="F161" s="317"/>
      <c r="G161" s="201">
        <f t="shared" si="23"/>
        <v>0</v>
      </c>
      <c r="H161" s="301">
        <f t="shared" si="24"/>
        <v>0</v>
      </c>
      <c r="I161" s="301"/>
      <c r="J161" s="303">
        <f t="shared" si="25"/>
        <v>0</v>
      </c>
      <c r="K161" s="304"/>
      <c r="L161" s="303">
        <f t="shared" si="26"/>
        <v>0</v>
      </c>
      <c r="M161" s="304"/>
      <c r="N161" s="303">
        <f t="shared" si="27"/>
        <v>0</v>
      </c>
      <c r="O161" s="304"/>
      <c r="P161" s="303">
        <f t="shared" si="28"/>
        <v>0</v>
      </c>
      <c r="Q161" s="304"/>
      <c r="R161" s="182">
        <f t="shared" si="29"/>
        <v>0</v>
      </c>
    </row>
    <row r="162" spans="2:18" ht="47.25" x14ac:dyDescent="0.25">
      <c r="B162" s="1">
        <v>62</v>
      </c>
      <c r="C162" s="178" t="s">
        <v>99</v>
      </c>
      <c r="D162" s="25" t="s">
        <v>23</v>
      </c>
      <c r="E162" s="316">
        <v>62967</v>
      </c>
      <c r="F162" s="317"/>
      <c r="G162" s="201">
        <f t="shared" si="23"/>
        <v>146.0243643606</v>
      </c>
      <c r="H162" s="301">
        <f t="shared" si="24"/>
        <v>2.6029298459999996E-3</v>
      </c>
      <c r="I162" s="301"/>
      <c r="J162" s="303">
        <f t="shared" si="25"/>
        <v>2.6029298460000002E-4</v>
      </c>
      <c r="K162" s="304"/>
      <c r="L162" s="303">
        <f t="shared" si="26"/>
        <v>146.0243643606</v>
      </c>
      <c r="M162" s="304"/>
      <c r="N162" s="303">
        <f t="shared" si="27"/>
        <v>7.2882035687999988E-2</v>
      </c>
      <c r="O162" s="304"/>
      <c r="P162" s="303">
        <f t="shared" si="28"/>
        <v>6.8977640919000008E-2</v>
      </c>
      <c r="Q162" s="304"/>
      <c r="R162" s="182">
        <f t="shared" si="29"/>
        <v>146.166224037207</v>
      </c>
    </row>
    <row r="163" spans="2:18" ht="47.25" x14ac:dyDescent="0.25">
      <c r="B163" s="1">
        <v>63</v>
      </c>
      <c r="C163" s="178" t="s">
        <v>100</v>
      </c>
      <c r="D163" s="25" t="s">
        <v>23</v>
      </c>
      <c r="E163" s="316">
        <v>0</v>
      </c>
      <c r="F163" s="317"/>
      <c r="G163" s="201">
        <f t="shared" si="23"/>
        <v>0</v>
      </c>
      <c r="H163" s="301">
        <f t="shared" si="24"/>
        <v>0</v>
      </c>
      <c r="I163" s="301"/>
      <c r="J163" s="303">
        <f t="shared" si="25"/>
        <v>0</v>
      </c>
      <c r="K163" s="304"/>
      <c r="L163" s="303">
        <f t="shared" si="26"/>
        <v>0</v>
      </c>
      <c r="M163" s="304"/>
      <c r="N163" s="303">
        <f t="shared" si="27"/>
        <v>0</v>
      </c>
      <c r="O163" s="304"/>
      <c r="P163" s="303">
        <f t="shared" si="28"/>
        <v>0</v>
      </c>
      <c r="Q163" s="304"/>
      <c r="R163" s="182">
        <f t="shared" si="29"/>
        <v>0</v>
      </c>
    </row>
    <row r="164" spans="2:18" ht="47.25" x14ac:dyDescent="0.25">
      <c r="B164" s="1">
        <v>64</v>
      </c>
      <c r="C164" s="178" t="s">
        <v>101</v>
      </c>
      <c r="D164" s="25" t="s">
        <v>23</v>
      </c>
      <c r="E164" s="316">
        <v>0</v>
      </c>
      <c r="F164" s="317"/>
      <c r="G164" s="201">
        <f t="shared" si="23"/>
        <v>0</v>
      </c>
      <c r="H164" s="301">
        <f t="shared" si="24"/>
        <v>0</v>
      </c>
      <c r="I164" s="301"/>
      <c r="J164" s="303">
        <f t="shared" si="25"/>
        <v>0</v>
      </c>
      <c r="K164" s="304"/>
      <c r="L164" s="303">
        <f t="shared" si="26"/>
        <v>0</v>
      </c>
      <c r="M164" s="304"/>
      <c r="N164" s="303">
        <f t="shared" si="27"/>
        <v>0</v>
      </c>
      <c r="O164" s="304"/>
      <c r="P164" s="303">
        <f t="shared" si="28"/>
        <v>0</v>
      </c>
      <c r="Q164" s="304"/>
      <c r="R164" s="182">
        <f t="shared" si="29"/>
        <v>0</v>
      </c>
    </row>
    <row r="165" spans="2:18" x14ac:dyDescent="0.25">
      <c r="B165" s="185"/>
      <c r="C165" s="185"/>
      <c r="D165" s="185" t="s">
        <v>130</v>
      </c>
      <c r="E165" s="314">
        <f>SUM(E101:F164)</f>
        <v>1357558.3259000001</v>
      </c>
      <c r="F165" s="315"/>
      <c r="G165" s="184">
        <f>SUM(G101:G164)</f>
        <v>3148.261654866641</v>
      </c>
      <c r="H165" s="309">
        <f>SUM(H101:I164)</f>
        <v>5.6118746076054202E-2</v>
      </c>
      <c r="I165" s="310"/>
      <c r="J165" s="309">
        <f>SUM(J101:K164)</f>
        <v>5.6118746076054193E-3</v>
      </c>
      <c r="K165" s="310"/>
      <c r="L165" s="309">
        <f>SUM(L101:M164)</f>
        <v>3148.261654866641</v>
      </c>
      <c r="M165" s="310"/>
      <c r="N165" s="309">
        <f>SUM(N101:O164)</f>
        <v>1.5713248901295174</v>
      </c>
      <c r="O165" s="310"/>
      <c r="P165" s="309">
        <f>SUM(P101:Q164)</f>
        <v>1.4871467710154362</v>
      </c>
      <c r="Q165" s="310"/>
      <c r="R165" s="184">
        <f>SUM(R101:R164)</f>
        <v>3151.3201265277858</v>
      </c>
    </row>
    <row r="166" spans="2:18" x14ac:dyDescent="0.25">
      <c r="B166" s="311"/>
      <c r="C166" s="312"/>
      <c r="D166" s="312"/>
      <c r="E166" s="312"/>
      <c r="F166" s="312"/>
      <c r="G166" s="312"/>
      <c r="H166" s="312"/>
      <c r="I166" s="312"/>
      <c r="J166" s="312"/>
      <c r="K166" s="312"/>
      <c r="L166" s="312"/>
      <c r="M166" s="312"/>
      <c r="N166" s="312"/>
      <c r="O166" s="312"/>
      <c r="P166" s="312"/>
      <c r="Q166" s="312"/>
      <c r="R166" s="313"/>
    </row>
    <row r="167" spans="2:18" x14ac:dyDescent="0.25">
      <c r="B167" s="1"/>
      <c r="C167" s="1"/>
      <c r="D167" s="25" t="s">
        <v>186</v>
      </c>
      <c r="E167" s="239">
        <f>G13*L15*N15</f>
        <v>211.61079693106151</v>
      </c>
      <c r="F167" s="240"/>
      <c r="G167" s="182">
        <f>G13*L15*O15</f>
        <v>8.56723874214824E-3</v>
      </c>
      <c r="H167" s="303"/>
      <c r="I167" s="304"/>
      <c r="J167" s="303">
        <f>G13*L15*P15</f>
        <v>1.713447748429648E-3</v>
      </c>
      <c r="K167" s="304"/>
      <c r="L167" s="303">
        <f>E167</f>
        <v>211.61079693106151</v>
      </c>
      <c r="M167" s="304"/>
      <c r="N167" s="303">
        <f>G167*Q15</f>
        <v>0.23988268478015073</v>
      </c>
      <c r="O167" s="304"/>
      <c r="P167" s="303">
        <f>J167*R15</f>
        <v>0.45406365333385673</v>
      </c>
      <c r="Q167" s="304"/>
      <c r="R167" s="182">
        <f>SUM(L167:Q167)</f>
        <v>212.30474326917553</v>
      </c>
    </row>
    <row r="168" spans="2:18" x14ac:dyDescent="0.25">
      <c r="B168" s="1"/>
      <c r="C168" s="1"/>
      <c r="D168" s="25" t="s">
        <v>186</v>
      </c>
      <c r="E168" s="195" t="s">
        <v>178</v>
      </c>
      <c r="F168" s="195" t="s">
        <v>179</v>
      </c>
      <c r="G168" s="202" t="s">
        <v>180</v>
      </c>
      <c r="H168" s="308" t="s">
        <v>181</v>
      </c>
      <c r="I168" s="308"/>
      <c r="J168" s="305" t="s">
        <v>174</v>
      </c>
      <c r="K168" s="305"/>
      <c r="L168" s="306" t="s">
        <v>175</v>
      </c>
      <c r="M168" s="307"/>
      <c r="N168" s="306" t="s">
        <v>176</v>
      </c>
      <c r="O168" s="305"/>
      <c r="P168" s="306" t="s">
        <v>177</v>
      </c>
      <c r="Q168" s="307"/>
      <c r="R168" s="24" t="s">
        <v>177</v>
      </c>
    </row>
    <row r="169" spans="2:18" ht="31.5" x14ac:dyDescent="0.25">
      <c r="B169" s="1">
        <v>1</v>
      </c>
      <c r="C169" s="178" t="s">
        <v>38</v>
      </c>
      <c r="D169" s="25" t="s">
        <v>186</v>
      </c>
      <c r="E169" s="183">
        <v>0</v>
      </c>
      <c r="F169" s="183">
        <f t="shared" ref="F169:F200" si="30">E169/158.987304</f>
        <v>0</v>
      </c>
      <c r="G169" s="201">
        <f t="shared" ref="G169:G200" si="31">F169*$L$15*$N$15</f>
        <v>0</v>
      </c>
      <c r="H169" s="301">
        <f t="shared" ref="H169:H200" si="32">F169*$L$15*$O$15</f>
        <v>0</v>
      </c>
      <c r="I169" s="301"/>
      <c r="J169" s="302">
        <f t="shared" ref="J169:J200" si="33">F169*$L$15*P$15</f>
        <v>0</v>
      </c>
      <c r="K169" s="302"/>
      <c r="L169" s="303">
        <f t="shared" ref="L169:L200" si="34">G169</f>
        <v>0</v>
      </c>
      <c r="M169" s="304"/>
      <c r="N169" s="303">
        <f t="shared" ref="N169:N200" si="35">H169*$Q$15</f>
        <v>0</v>
      </c>
      <c r="O169" s="302"/>
      <c r="P169" s="303">
        <f t="shared" ref="P169:P200" si="36">J169*$R$15</f>
        <v>0</v>
      </c>
      <c r="Q169" s="304"/>
      <c r="R169" s="182">
        <f t="shared" ref="R169:R200" si="37">SUM(L169:Q169)</f>
        <v>0</v>
      </c>
    </row>
    <row r="170" spans="2:18" ht="47.25" x14ac:dyDescent="0.25">
      <c r="B170" s="1">
        <v>2</v>
      </c>
      <c r="C170" s="178" t="s">
        <v>39</v>
      </c>
      <c r="D170" s="25" t="s">
        <v>186</v>
      </c>
      <c r="E170" s="183">
        <v>24</v>
      </c>
      <c r="F170" s="183">
        <f t="shared" si="30"/>
        <v>0.15095544987667694</v>
      </c>
      <c r="G170" s="201">
        <f t="shared" si="31"/>
        <v>6.7528667572097453E-2</v>
      </c>
      <c r="H170" s="301">
        <f t="shared" si="32"/>
        <v>2.733954152716496E-6</v>
      </c>
      <c r="I170" s="301"/>
      <c r="J170" s="302">
        <f t="shared" si="33"/>
        <v>5.467908305432992E-7</v>
      </c>
      <c r="K170" s="302"/>
      <c r="L170" s="303">
        <f t="shared" si="34"/>
        <v>6.7528667572097453E-2</v>
      </c>
      <c r="M170" s="304"/>
      <c r="N170" s="303">
        <f t="shared" si="35"/>
        <v>7.6550716276061891E-5</v>
      </c>
      <c r="O170" s="302"/>
      <c r="P170" s="303">
        <f t="shared" si="36"/>
        <v>1.4489957009397429E-4</v>
      </c>
      <c r="Q170" s="304"/>
      <c r="R170" s="182">
        <f t="shared" si="37"/>
        <v>6.775011785846749E-2</v>
      </c>
    </row>
    <row r="171" spans="2:18" ht="31.5" x14ac:dyDescent="0.25">
      <c r="B171" s="1">
        <v>3</v>
      </c>
      <c r="C171" s="178" t="s">
        <v>40</v>
      </c>
      <c r="D171" s="25" t="s">
        <v>186</v>
      </c>
      <c r="E171" s="183">
        <v>0</v>
      </c>
      <c r="F171" s="183">
        <f t="shared" si="30"/>
        <v>0</v>
      </c>
      <c r="G171" s="201">
        <f t="shared" si="31"/>
        <v>0</v>
      </c>
      <c r="H171" s="301">
        <f t="shared" si="32"/>
        <v>0</v>
      </c>
      <c r="I171" s="301"/>
      <c r="J171" s="302">
        <f t="shared" si="33"/>
        <v>0</v>
      </c>
      <c r="K171" s="302"/>
      <c r="L171" s="303">
        <f t="shared" si="34"/>
        <v>0</v>
      </c>
      <c r="M171" s="304"/>
      <c r="N171" s="303">
        <f t="shared" si="35"/>
        <v>0</v>
      </c>
      <c r="O171" s="302"/>
      <c r="P171" s="303">
        <f t="shared" si="36"/>
        <v>0</v>
      </c>
      <c r="Q171" s="304"/>
      <c r="R171" s="182">
        <f t="shared" si="37"/>
        <v>0</v>
      </c>
    </row>
    <row r="172" spans="2:18" ht="31.5" x14ac:dyDescent="0.25">
      <c r="B172" s="1">
        <v>4</v>
      </c>
      <c r="C172" s="178" t="s">
        <v>41</v>
      </c>
      <c r="D172" s="25" t="s">
        <v>186</v>
      </c>
      <c r="E172" s="183">
        <v>0</v>
      </c>
      <c r="F172" s="183">
        <f t="shared" si="30"/>
        <v>0</v>
      </c>
      <c r="G172" s="201">
        <f t="shared" si="31"/>
        <v>0</v>
      </c>
      <c r="H172" s="301">
        <f t="shared" si="32"/>
        <v>0</v>
      </c>
      <c r="I172" s="301"/>
      <c r="J172" s="302">
        <f t="shared" si="33"/>
        <v>0</v>
      </c>
      <c r="K172" s="302"/>
      <c r="L172" s="303">
        <f t="shared" si="34"/>
        <v>0</v>
      </c>
      <c r="M172" s="304"/>
      <c r="N172" s="303">
        <f t="shared" si="35"/>
        <v>0</v>
      </c>
      <c r="O172" s="302"/>
      <c r="P172" s="303">
        <f t="shared" si="36"/>
        <v>0</v>
      </c>
      <c r="Q172" s="304"/>
      <c r="R172" s="182">
        <f t="shared" si="37"/>
        <v>0</v>
      </c>
    </row>
    <row r="173" spans="2:18" ht="63" x14ac:dyDescent="0.25">
      <c r="B173" s="1">
        <v>5</v>
      </c>
      <c r="C173" s="178" t="s">
        <v>42</v>
      </c>
      <c r="D173" s="25" t="s">
        <v>186</v>
      </c>
      <c r="E173" s="183">
        <v>0</v>
      </c>
      <c r="F173" s="183">
        <f t="shared" si="30"/>
        <v>0</v>
      </c>
      <c r="G173" s="201">
        <f t="shared" si="31"/>
        <v>0</v>
      </c>
      <c r="H173" s="301">
        <f t="shared" si="32"/>
        <v>0</v>
      </c>
      <c r="I173" s="301"/>
      <c r="J173" s="302">
        <f t="shared" si="33"/>
        <v>0</v>
      </c>
      <c r="K173" s="302"/>
      <c r="L173" s="303">
        <f t="shared" si="34"/>
        <v>0</v>
      </c>
      <c r="M173" s="304"/>
      <c r="N173" s="303">
        <f t="shared" si="35"/>
        <v>0</v>
      </c>
      <c r="O173" s="302"/>
      <c r="P173" s="303">
        <f t="shared" si="36"/>
        <v>0</v>
      </c>
      <c r="Q173" s="304"/>
      <c r="R173" s="182">
        <f t="shared" si="37"/>
        <v>0</v>
      </c>
    </row>
    <row r="174" spans="2:18" ht="47.25" x14ac:dyDescent="0.25">
      <c r="B174" s="1">
        <v>6</v>
      </c>
      <c r="C174" s="178" t="s">
        <v>43</v>
      </c>
      <c r="D174" s="25" t="s">
        <v>186</v>
      </c>
      <c r="E174" s="183">
        <v>150</v>
      </c>
      <c r="F174" s="183">
        <f t="shared" si="30"/>
        <v>0.94347156172923097</v>
      </c>
      <c r="G174" s="201">
        <f t="shared" si="31"/>
        <v>0.42205417232560916</v>
      </c>
      <c r="H174" s="301">
        <f t="shared" si="32"/>
        <v>1.7087213454478103E-5</v>
      </c>
      <c r="I174" s="301"/>
      <c r="J174" s="302">
        <f t="shared" si="33"/>
        <v>3.4174426908956206E-6</v>
      </c>
      <c r="K174" s="302"/>
      <c r="L174" s="303">
        <f t="shared" si="34"/>
        <v>0.42205417232560916</v>
      </c>
      <c r="M174" s="304"/>
      <c r="N174" s="303">
        <f t="shared" si="35"/>
        <v>4.784419767253869E-4</v>
      </c>
      <c r="O174" s="302"/>
      <c r="P174" s="303">
        <f t="shared" si="36"/>
        <v>9.056223130873395E-4</v>
      </c>
      <c r="Q174" s="304"/>
      <c r="R174" s="182">
        <f t="shared" si="37"/>
        <v>0.42343823661542185</v>
      </c>
    </row>
    <row r="175" spans="2:18" ht="31.5" x14ac:dyDescent="0.25">
      <c r="B175" s="1">
        <v>7</v>
      </c>
      <c r="C175" s="178" t="s">
        <v>44</v>
      </c>
      <c r="D175" s="25" t="s">
        <v>186</v>
      </c>
      <c r="E175" s="183">
        <v>0</v>
      </c>
      <c r="F175" s="183">
        <f t="shared" si="30"/>
        <v>0</v>
      </c>
      <c r="G175" s="201">
        <f t="shared" si="31"/>
        <v>0</v>
      </c>
      <c r="H175" s="301">
        <f t="shared" si="32"/>
        <v>0</v>
      </c>
      <c r="I175" s="301"/>
      <c r="J175" s="302">
        <f t="shared" si="33"/>
        <v>0</v>
      </c>
      <c r="K175" s="302"/>
      <c r="L175" s="303">
        <f t="shared" si="34"/>
        <v>0</v>
      </c>
      <c r="M175" s="304"/>
      <c r="N175" s="303">
        <f t="shared" si="35"/>
        <v>0</v>
      </c>
      <c r="O175" s="302"/>
      <c r="P175" s="303">
        <f t="shared" si="36"/>
        <v>0</v>
      </c>
      <c r="Q175" s="304"/>
      <c r="R175" s="182">
        <f t="shared" si="37"/>
        <v>0</v>
      </c>
    </row>
    <row r="176" spans="2:18" ht="31.5" x14ac:dyDescent="0.25">
      <c r="B176" s="1">
        <v>8</v>
      </c>
      <c r="C176" s="178" t="s">
        <v>45</v>
      </c>
      <c r="D176" s="25" t="s">
        <v>186</v>
      </c>
      <c r="E176" s="183">
        <v>0</v>
      </c>
      <c r="F176" s="183">
        <f t="shared" si="30"/>
        <v>0</v>
      </c>
      <c r="G176" s="201">
        <f t="shared" si="31"/>
        <v>0</v>
      </c>
      <c r="H176" s="301">
        <f t="shared" si="32"/>
        <v>0</v>
      </c>
      <c r="I176" s="301"/>
      <c r="J176" s="302">
        <f t="shared" si="33"/>
        <v>0</v>
      </c>
      <c r="K176" s="302"/>
      <c r="L176" s="303">
        <f t="shared" si="34"/>
        <v>0</v>
      </c>
      <c r="M176" s="304"/>
      <c r="N176" s="303">
        <f t="shared" si="35"/>
        <v>0</v>
      </c>
      <c r="O176" s="302"/>
      <c r="P176" s="303">
        <f t="shared" si="36"/>
        <v>0</v>
      </c>
      <c r="Q176" s="304"/>
      <c r="R176" s="182">
        <f t="shared" si="37"/>
        <v>0</v>
      </c>
    </row>
    <row r="177" spans="2:18" ht="47.25" x14ac:dyDescent="0.25">
      <c r="B177" s="1">
        <v>9</v>
      </c>
      <c r="C177" s="178" t="s">
        <v>46</v>
      </c>
      <c r="D177" s="25" t="s">
        <v>186</v>
      </c>
      <c r="E177" s="183">
        <v>300</v>
      </c>
      <c r="F177" s="183">
        <f t="shared" si="30"/>
        <v>1.8869431234584619</v>
      </c>
      <c r="G177" s="201">
        <f t="shared" si="31"/>
        <v>0.84410834465121831</v>
      </c>
      <c r="H177" s="301">
        <f t="shared" si="32"/>
        <v>3.4174426908956206E-5</v>
      </c>
      <c r="I177" s="301"/>
      <c r="J177" s="302">
        <f t="shared" si="33"/>
        <v>6.8348853817912412E-6</v>
      </c>
      <c r="K177" s="302"/>
      <c r="L177" s="303">
        <f t="shared" si="34"/>
        <v>0.84410834465121831</v>
      </c>
      <c r="M177" s="304"/>
      <c r="N177" s="303">
        <f t="shared" si="35"/>
        <v>9.568839534507738E-4</v>
      </c>
      <c r="O177" s="302"/>
      <c r="P177" s="303">
        <f t="shared" si="36"/>
        <v>1.811244626174679E-3</v>
      </c>
      <c r="Q177" s="304"/>
      <c r="R177" s="182">
        <f t="shared" si="37"/>
        <v>0.8468764732308437</v>
      </c>
    </row>
    <row r="178" spans="2:18" ht="47.25" x14ac:dyDescent="0.25">
      <c r="B178" s="1">
        <v>10</v>
      </c>
      <c r="C178" s="178" t="s">
        <v>47</v>
      </c>
      <c r="D178" s="25" t="s">
        <v>186</v>
      </c>
      <c r="E178" s="183">
        <v>0</v>
      </c>
      <c r="F178" s="183">
        <f t="shared" si="30"/>
        <v>0</v>
      </c>
      <c r="G178" s="201">
        <f t="shared" si="31"/>
        <v>0</v>
      </c>
      <c r="H178" s="301">
        <f t="shared" si="32"/>
        <v>0</v>
      </c>
      <c r="I178" s="301"/>
      <c r="J178" s="302">
        <f t="shared" si="33"/>
        <v>0</v>
      </c>
      <c r="K178" s="302"/>
      <c r="L178" s="303">
        <f t="shared" si="34"/>
        <v>0</v>
      </c>
      <c r="M178" s="304"/>
      <c r="N178" s="303">
        <f t="shared" si="35"/>
        <v>0</v>
      </c>
      <c r="O178" s="302"/>
      <c r="P178" s="303">
        <f t="shared" si="36"/>
        <v>0</v>
      </c>
      <c r="Q178" s="304"/>
      <c r="R178" s="182">
        <f t="shared" si="37"/>
        <v>0</v>
      </c>
    </row>
    <row r="179" spans="2:18" ht="31.5" x14ac:dyDescent="0.25">
      <c r="B179" s="1">
        <v>11</v>
      </c>
      <c r="C179" s="178" t="s">
        <v>48</v>
      </c>
      <c r="D179" s="25" t="s">
        <v>186</v>
      </c>
      <c r="E179" s="183">
        <v>90</v>
      </c>
      <c r="F179" s="183">
        <f t="shared" si="30"/>
        <v>0.56608293703753854</v>
      </c>
      <c r="G179" s="201">
        <f t="shared" si="31"/>
        <v>0.25323250339536546</v>
      </c>
      <c r="H179" s="301">
        <f t="shared" si="32"/>
        <v>1.025232807268686E-5</v>
      </c>
      <c r="I179" s="301"/>
      <c r="J179" s="302">
        <f t="shared" si="33"/>
        <v>2.0504656145373722E-6</v>
      </c>
      <c r="K179" s="302"/>
      <c r="L179" s="303">
        <f t="shared" si="34"/>
        <v>0.25323250339536546</v>
      </c>
      <c r="M179" s="304"/>
      <c r="N179" s="303">
        <f t="shared" si="35"/>
        <v>2.8706518603523206E-4</v>
      </c>
      <c r="O179" s="302"/>
      <c r="P179" s="303">
        <f t="shared" si="36"/>
        <v>5.4337338785240361E-4</v>
      </c>
      <c r="Q179" s="304"/>
      <c r="R179" s="182">
        <f t="shared" si="37"/>
        <v>0.25406294196925311</v>
      </c>
    </row>
    <row r="180" spans="2:18" ht="31.5" x14ac:dyDescent="0.25">
      <c r="B180" s="1">
        <v>12</v>
      </c>
      <c r="C180" s="178" t="s">
        <v>49</v>
      </c>
      <c r="D180" s="25" t="s">
        <v>186</v>
      </c>
      <c r="E180" s="183">
        <v>0</v>
      </c>
      <c r="F180" s="183">
        <f t="shared" si="30"/>
        <v>0</v>
      </c>
      <c r="G180" s="201">
        <f t="shared" si="31"/>
        <v>0</v>
      </c>
      <c r="H180" s="301">
        <f t="shared" si="32"/>
        <v>0</v>
      </c>
      <c r="I180" s="301"/>
      <c r="J180" s="302">
        <f t="shared" si="33"/>
        <v>0</v>
      </c>
      <c r="K180" s="302"/>
      <c r="L180" s="303">
        <f t="shared" si="34"/>
        <v>0</v>
      </c>
      <c r="M180" s="304"/>
      <c r="N180" s="303">
        <f t="shared" si="35"/>
        <v>0</v>
      </c>
      <c r="O180" s="302"/>
      <c r="P180" s="303">
        <f t="shared" si="36"/>
        <v>0</v>
      </c>
      <c r="Q180" s="304"/>
      <c r="R180" s="182">
        <f t="shared" si="37"/>
        <v>0</v>
      </c>
    </row>
    <row r="181" spans="2:18" ht="31.5" x14ac:dyDescent="0.25">
      <c r="B181" s="1">
        <v>13</v>
      </c>
      <c r="C181" s="178" t="s">
        <v>50</v>
      </c>
      <c r="D181" s="25" t="s">
        <v>186</v>
      </c>
      <c r="E181" s="183">
        <v>35137</v>
      </c>
      <c r="F181" s="183">
        <f t="shared" si="30"/>
        <v>221.00506842986658</v>
      </c>
      <c r="G181" s="201">
        <f t="shared" si="31"/>
        <v>98.864783020032831</v>
      </c>
      <c r="H181" s="301">
        <f t="shared" si="32"/>
        <v>4.0026227943333135E-3</v>
      </c>
      <c r="I181" s="301"/>
      <c r="J181" s="302">
        <f t="shared" si="33"/>
        <v>8.0052455886666263E-4</v>
      </c>
      <c r="K181" s="302"/>
      <c r="L181" s="303">
        <f t="shared" si="34"/>
        <v>98.864783020032831</v>
      </c>
      <c r="M181" s="304"/>
      <c r="N181" s="303">
        <f t="shared" si="35"/>
        <v>0.11207343824133278</v>
      </c>
      <c r="O181" s="302"/>
      <c r="P181" s="303">
        <f t="shared" si="36"/>
        <v>0.2121390080996656</v>
      </c>
      <c r="Q181" s="304"/>
      <c r="R181" s="182">
        <f t="shared" si="37"/>
        <v>99.188995466373839</v>
      </c>
    </row>
    <row r="182" spans="2:18" ht="31.5" x14ac:dyDescent="0.25">
      <c r="B182" s="1">
        <v>14</v>
      </c>
      <c r="C182" s="178" t="s">
        <v>51</v>
      </c>
      <c r="D182" s="25" t="s">
        <v>186</v>
      </c>
      <c r="E182" s="183">
        <v>60</v>
      </c>
      <c r="F182" s="183">
        <f t="shared" si="30"/>
        <v>0.37738862469169238</v>
      </c>
      <c r="G182" s="201">
        <f t="shared" si="31"/>
        <v>0.16882166893024364</v>
      </c>
      <c r="H182" s="301">
        <f t="shared" si="32"/>
        <v>6.8348853817912412E-6</v>
      </c>
      <c r="I182" s="301"/>
      <c r="J182" s="302">
        <f t="shared" si="33"/>
        <v>1.3669770763582482E-6</v>
      </c>
      <c r="K182" s="302"/>
      <c r="L182" s="303">
        <f t="shared" si="34"/>
        <v>0.16882166893024364</v>
      </c>
      <c r="M182" s="304"/>
      <c r="N182" s="303">
        <f t="shared" si="35"/>
        <v>1.9137679069015475E-4</v>
      </c>
      <c r="O182" s="302"/>
      <c r="P182" s="303">
        <f t="shared" si="36"/>
        <v>3.6224892523493578E-4</v>
      </c>
      <c r="Q182" s="304"/>
      <c r="R182" s="182">
        <f t="shared" si="37"/>
        <v>0.16937529464616871</v>
      </c>
    </row>
    <row r="183" spans="2:18" ht="31.5" x14ac:dyDescent="0.25">
      <c r="B183" s="1">
        <v>15</v>
      </c>
      <c r="C183" s="178" t="s">
        <v>52</v>
      </c>
      <c r="D183" s="25" t="s">
        <v>186</v>
      </c>
      <c r="E183" s="183">
        <v>700</v>
      </c>
      <c r="F183" s="183">
        <f t="shared" si="30"/>
        <v>4.4028672880697446</v>
      </c>
      <c r="G183" s="201">
        <f t="shared" si="31"/>
        <v>1.9695861375195094</v>
      </c>
      <c r="H183" s="301">
        <f t="shared" si="32"/>
        <v>7.9740329454231154E-5</v>
      </c>
      <c r="I183" s="301"/>
      <c r="J183" s="302">
        <f t="shared" si="33"/>
        <v>1.594806589084623E-5</v>
      </c>
      <c r="K183" s="302"/>
      <c r="L183" s="303">
        <f t="shared" si="34"/>
        <v>1.9695861375195094</v>
      </c>
      <c r="M183" s="304"/>
      <c r="N183" s="303">
        <f t="shared" si="35"/>
        <v>2.2327292247184723E-3</v>
      </c>
      <c r="O183" s="302"/>
      <c r="P183" s="303">
        <f t="shared" si="36"/>
        <v>4.2262374610742507E-3</v>
      </c>
      <c r="Q183" s="304"/>
      <c r="R183" s="182">
        <f t="shared" si="37"/>
        <v>1.976045104205302</v>
      </c>
    </row>
    <row r="184" spans="2:18" ht="47.25" x14ac:dyDescent="0.25">
      <c r="B184" s="1">
        <v>16</v>
      </c>
      <c r="C184" s="178" t="s">
        <v>53</v>
      </c>
      <c r="D184" s="25" t="s">
        <v>186</v>
      </c>
      <c r="E184" s="183">
        <v>240</v>
      </c>
      <c r="F184" s="183">
        <f t="shared" si="30"/>
        <v>1.5095544987667695</v>
      </c>
      <c r="G184" s="201">
        <f t="shared" si="31"/>
        <v>0.67528667572097456</v>
      </c>
      <c r="H184" s="301">
        <f t="shared" si="32"/>
        <v>2.7339541527164965E-5</v>
      </c>
      <c r="I184" s="301"/>
      <c r="J184" s="302">
        <f t="shared" si="33"/>
        <v>5.4679083054329928E-6</v>
      </c>
      <c r="K184" s="302"/>
      <c r="L184" s="303">
        <f t="shared" si="34"/>
        <v>0.67528667572097456</v>
      </c>
      <c r="M184" s="304"/>
      <c r="N184" s="303">
        <f t="shared" si="35"/>
        <v>7.6550716276061902E-4</v>
      </c>
      <c r="O184" s="302"/>
      <c r="P184" s="303">
        <f t="shared" si="36"/>
        <v>1.4489957009397431E-3</v>
      </c>
      <c r="Q184" s="304"/>
      <c r="R184" s="182">
        <f t="shared" si="37"/>
        <v>0.67750117858467485</v>
      </c>
    </row>
    <row r="185" spans="2:18" ht="47.25" x14ac:dyDescent="0.25">
      <c r="B185" s="1">
        <v>17</v>
      </c>
      <c r="C185" s="178" t="s">
        <v>54</v>
      </c>
      <c r="D185" s="25" t="s">
        <v>186</v>
      </c>
      <c r="E185" s="183">
        <v>1000</v>
      </c>
      <c r="F185" s="183">
        <f t="shared" si="30"/>
        <v>6.2898104115282063</v>
      </c>
      <c r="G185" s="201">
        <f t="shared" si="31"/>
        <v>2.8136944821707273</v>
      </c>
      <c r="H185" s="301">
        <f t="shared" si="32"/>
        <v>1.1391475636318735E-4</v>
      </c>
      <c r="I185" s="301"/>
      <c r="J185" s="302">
        <f t="shared" si="33"/>
        <v>2.2782951272637471E-5</v>
      </c>
      <c r="K185" s="302"/>
      <c r="L185" s="303">
        <f t="shared" si="34"/>
        <v>2.8136944821707273</v>
      </c>
      <c r="M185" s="304"/>
      <c r="N185" s="303">
        <f t="shared" si="35"/>
        <v>3.1896131781692458E-3</v>
      </c>
      <c r="O185" s="302"/>
      <c r="P185" s="303">
        <f t="shared" si="36"/>
        <v>6.0374820872489297E-3</v>
      </c>
      <c r="Q185" s="304"/>
      <c r="R185" s="182">
        <f t="shared" si="37"/>
        <v>2.8229215774361456</v>
      </c>
    </row>
    <row r="186" spans="2:18" ht="31.5" x14ac:dyDescent="0.25">
      <c r="B186" s="1">
        <v>18</v>
      </c>
      <c r="C186" s="178" t="s">
        <v>55</v>
      </c>
      <c r="D186" s="25" t="s">
        <v>186</v>
      </c>
      <c r="E186" s="183">
        <v>0</v>
      </c>
      <c r="F186" s="183">
        <f t="shared" si="30"/>
        <v>0</v>
      </c>
      <c r="G186" s="201">
        <f t="shared" si="31"/>
        <v>0</v>
      </c>
      <c r="H186" s="301">
        <f t="shared" si="32"/>
        <v>0</v>
      </c>
      <c r="I186" s="301"/>
      <c r="J186" s="302">
        <f t="shared" si="33"/>
        <v>0</v>
      </c>
      <c r="K186" s="302"/>
      <c r="L186" s="303">
        <f t="shared" si="34"/>
        <v>0</v>
      </c>
      <c r="M186" s="304"/>
      <c r="N186" s="303">
        <f t="shared" si="35"/>
        <v>0</v>
      </c>
      <c r="O186" s="302"/>
      <c r="P186" s="303">
        <f t="shared" si="36"/>
        <v>0</v>
      </c>
      <c r="Q186" s="304"/>
      <c r="R186" s="182">
        <f t="shared" si="37"/>
        <v>0</v>
      </c>
    </row>
    <row r="187" spans="2:18" ht="47.25" x14ac:dyDescent="0.25">
      <c r="B187" s="1">
        <v>19</v>
      </c>
      <c r="C187" s="178" t="s">
        <v>56</v>
      </c>
      <c r="D187" s="25" t="s">
        <v>186</v>
      </c>
      <c r="E187" s="183">
        <v>4</v>
      </c>
      <c r="F187" s="183">
        <f t="shared" si="30"/>
        <v>2.5159241646112825E-2</v>
      </c>
      <c r="G187" s="201">
        <f t="shared" si="31"/>
        <v>1.1254777928682909E-2</v>
      </c>
      <c r="H187" s="301">
        <f t="shared" si="32"/>
        <v>4.5565902545274933E-7</v>
      </c>
      <c r="I187" s="301"/>
      <c r="J187" s="302">
        <f t="shared" si="33"/>
        <v>9.1131805090549866E-8</v>
      </c>
      <c r="K187" s="302"/>
      <c r="L187" s="303">
        <f t="shared" si="34"/>
        <v>1.1254777928682909E-2</v>
      </c>
      <c r="M187" s="304"/>
      <c r="N187" s="303">
        <f t="shared" si="35"/>
        <v>1.2758452712676981E-5</v>
      </c>
      <c r="O187" s="302"/>
      <c r="P187" s="303">
        <f t="shared" si="36"/>
        <v>2.4149928348995715E-5</v>
      </c>
      <c r="Q187" s="304"/>
      <c r="R187" s="182">
        <f t="shared" si="37"/>
        <v>1.1291686309744581E-2</v>
      </c>
    </row>
    <row r="188" spans="2:18" ht="31.5" x14ac:dyDescent="0.25">
      <c r="B188" s="1">
        <v>20</v>
      </c>
      <c r="C188" s="178" t="s">
        <v>57</v>
      </c>
      <c r="D188" s="25" t="s">
        <v>186</v>
      </c>
      <c r="E188" s="183">
        <v>152</v>
      </c>
      <c r="F188" s="183">
        <f t="shared" si="30"/>
        <v>0.95605118255228738</v>
      </c>
      <c r="G188" s="201">
        <f t="shared" si="31"/>
        <v>0.42768156128995055</v>
      </c>
      <c r="H188" s="301">
        <f t="shared" si="32"/>
        <v>1.7315042967204477E-5</v>
      </c>
      <c r="I188" s="301"/>
      <c r="J188" s="302">
        <f t="shared" si="33"/>
        <v>3.4630085934408953E-6</v>
      </c>
      <c r="K188" s="302"/>
      <c r="L188" s="303">
        <f t="shared" si="34"/>
        <v>0.42768156128995055</v>
      </c>
      <c r="M188" s="304"/>
      <c r="N188" s="303">
        <f t="shared" si="35"/>
        <v>4.8482120308172534E-4</v>
      </c>
      <c r="O188" s="302"/>
      <c r="P188" s="303">
        <f t="shared" si="36"/>
        <v>9.1769727726183727E-4</v>
      </c>
      <c r="Q188" s="304"/>
      <c r="R188" s="182">
        <f t="shared" si="37"/>
        <v>0.42908407977029411</v>
      </c>
    </row>
    <row r="189" spans="2:18" ht="31.5" x14ac:dyDescent="0.25">
      <c r="B189" s="1">
        <v>21</v>
      </c>
      <c r="C189" s="178" t="s">
        <v>58</v>
      </c>
      <c r="D189" s="25" t="s">
        <v>186</v>
      </c>
      <c r="E189" s="183">
        <v>0</v>
      </c>
      <c r="F189" s="183">
        <f t="shared" si="30"/>
        <v>0</v>
      </c>
      <c r="G189" s="201">
        <f t="shared" si="31"/>
        <v>0</v>
      </c>
      <c r="H189" s="301">
        <f t="shared" si="32"/>
        <v>0</v>
      </c>
      <c r="I189" s="301"/>
      <c r="J189" s="302">
        <f t="shared" si="33"/>
        <v>0</v>
      </c>
      <c r="K189" s="302"/>
      <c r="L189" s="303">
        <f t="shared" si="34"/>
        <v>0</v>
      </c>
      <c r="M189" s="304"/>
      <c r="N189" s="303">
        <f t="shared" si="35"/>
        <v>0</v>
      </c>
      <c r="O189" s="302"/>
      <c r="P189" s="303">
        <f t="shared" si="36"/>
        <v>0</v>
      </c>
      <c r="Q189" s="304"/>
      <c r="R189" s="182">
        <f t="shared" si="37"/>
        <v>0</v>
      </c>
    </row>
    <row r="190" spans="2:18" ht="47.25" x14ac:dyDescent="0.25">
      <c r="B190" s="1">
        <v>22</v>
      </c>
      <c r="C190" s="178" t="s">
        <v>59</v>
      </c>
      <c r="D190" s="25" t="s">
        <v>186</v>
      </c>
      <c r="E190" s="183">
        <v>301</v>
      </c>
      <c r="F190" s="183">
        <f t="shared" si="30"/>
        <v>1.89323293386999</v>
      </c>
      <c r="G190" s="201">
        <f t="shared" si="31"/>
        <v>0.84692203913338882</v>
      </c>
      <c r="H190" s="301">
        <f t="shared" si="32"/>
        <v>3.428834166531939E-5</v>
      </c>
      <c r="I190" s="301"/>
      <c r="J190" s="302">
        <f t="shared" si="33"/>
        <v>6.8576683330638771E-6</v>
      </c>
      <c r="K190" s="302"/>
      <c r="L190" s="303">
        <f t="shared" si="34"/>
        <v>0.84692203913338882</v>
      </c>
      <c r="M190" s="304"/>
      <c r="N190" s="303">
        <f t="shared" si="35"/>
        <v>9.6007356662894286E-4</v>
      </c>
      <c r="O190" s="302"/>
      <c r="P190" s="303">
        <f t="shared" si="36"/>
        <v>1.8172821082619273E-3</v>
      </c>
      <c r="Q190" s="304"/>
      <c r="R190" s="182">
        <f t="shared" si="37"/>
        <v>0.84969939480827972</v>
      </c>
    </row>
    <row r="191" spans="2:18" ht="31.5" x14ac:dyDescent="0.25">
      <c r="B191" s="1">
        <v>23</v>
      </c>
      <c r="C191" s="178" t="s">
        <v>60</v>
      </c>
      <c r="D191" s="25" t="s">
        <v>186</v>
      </c>
      <c r="E191" s="183">
        <v>499.91999999999985</v>
      </c>
      <c r="F191" s="183">
        <f t="shared" si="30"/>
        <v>3.1444020209311798</v>
      </c>
      <c r="G191" s="201">
        <f t="shared" si="31"/>
        <v>1.4066221455267895</v>
      </c>
      <c r="H191" s="301">
        <f t="shared" si="32"/>
        <v>5.6948265001084598E-5</v>
      </c>
      <c r="I191" s="301"/>
      <c r="J191" s="302">
        <f t="shared" si="33"/>
        <v>1.138965300021692E-5</v>
      </c>
      <c r="K191" s="302"/>
      <c r="L191" s="303">
        <f t="shared" si="34"/>
        <v>1.4066221455267895</v>
      </c>
      <c r="M191" s="304"/>
      <c r="N191" s="303">
        <f t="shared" si="35"/>
        <v>1.5945514200303688E-3</v>
      </c>
      <c r="O191" s="302"/>
      <c r="P191" s="303">
        <f t="shared" si="36"/>
        <v>3.018258045057484E-3</v>
      </c>
      <c r="Q191" s="304"/>
      <c r="R191" s="182">
        <f t="shared" si="37"/>
        <v>1.4112349549918775</v>
      </c>
    </row>
    <row r="192" spans="2:18" ht="31.5" x14ac:dyDescent="0.25">
      <c r="B192" s="1">
        <v>24</v>
      </c>
      <c r="C192" s="178" t="s">
        <v>61</v>
      </c>
      <c r="D192" s="25" t="s">
        <v>186</v>
      </c>
      <c r="E192" s="183">
        <v>0</v>
      </c>
      <c r="F192" s="183">
        <f t="shared" si="30"/>
        <v>0</v>
      </c>
      <c r="G192" s="201">
        <f t="shared" si="31"/>
        <v>0</v>
      </c>
      <c r="H192" s="301">
        <f t="shared" si="32"/>
        <v>0</v>
      </c>
      <c r="I192" s="301"/>
      <c r="J192" s="302">
        <f t="shared" si="33"/>
        <v>0</v>
      </c>
      <c r="K192" s="302"/>
      <c r="L192" s="303">
        <f t="shared" si="34"/>
        <v>0</v>
      </c>
      <c r="M192" s="304"/>
      <c r="N192" s="303">
        <f t="shared" si="35"/>
        <v>0</v>
      </c>
      <c r="O192" s="302"/>
      <c r="P192" s="303">
        <f t="shared" si="36"/>
        <v>0</v>
      </c>
      <c r="Q192" s="304"/>
      <c r="R192" s="182">
        <f t="shared" si="37"/>
        <v>0</v>
      </c>
    </row>
    <row r="193" spans="2:18" ht="31.5" x14ac:dyDescent="0.25">
      <c r="B193" s="1">
        <v>25</v>
      </c>
      <c r="C193" s="178" t="s">
        <v>62</v>
      </c>
      <c r="D193" s="25" t="s">
        <v>186</v>
      </c>
      <c r="E193" s="183">
        <v>0</v>
      </c>
      <c r="F193" s="183">
        <f t="shared" si="30"/>
        <v>0</v>
      </c>
      <c r="G193" s="201">
        <f t="shared" si="31"/>
        <v>0</v>
      </c>
      <c r="H193" s="301">
        <f t="shared" si="32"/>
        <v>0</v>
      </c>
      <c r="I193" s="301"/>
      <c r="J193" s="302">
        <f t="shared" si="33"/>
        <v>0</v>
      </c>
      <c r="K193" s="302"/>
      <c r="L193" s="303">
        <f t="shared" si="34"/>
        <v>0</v>
      </c>
      <c r="M193" s="304"/>
      <c r="N193" s="303">
        <f t="shared" si="35"/>
        <v>0</v>
      </c>
      <c r="O193" s="302"/>
      <c r="P193" s="303">
        <f t="shared" si="36"/>
        <v>0</v>
      </c>
      <c r="Q193" s="304"/>
      <c r="R193" s="182">
        <f t="shared" si="37"/>
        <v>0</v>
      </c>
    </row>
    <row r="194" spans="2:18" ht="31.5" x14ac:dyDescent="0.25">
      <c r="B194" s="1">
        <v>26</v>
      </c>
      <c r="C194" s="178" t="s">
        <v>63</v>
      </c>
      <c r="D194" s="25" t="s">
        <v>186</v>
      </c>
      <c r="E194" s="183">
        <v>0</v>
      </c>
      <c r="F194" s="183">
        <f t="shared" si="30"/>
        <v>0</v>
      </c>
      <c r="G194" s="201">
        <f t="shared" si="31"/>
        <v>0</v>
      </c>
      <c r="H194" s="301">
        <f t="shared" si="32"/>
        <v>0</v>
      </c>
      <c r="I194" s="301"/>
      <c r="J194" s="302">
        <f t="shared" si="33"/>
        <v>0</v>
      </c>
      <c r="K194" s="302"/>
      <c r="L194" s="303">
        <f t="shared" si="34"/>
        <v>0</v>
      </c>
      <c r="M194" s="304"/>
      <c r="N194" s="303">
        <f t="shared" si="35"/>
        <v>0</v>
      </c>
      <c r="O194" s="302"/>
      <c r="P194" s="303">
        <f t="shared" si="36"/>
        <v>0</v>
      </c>
      <c r="Q194" s="304"/>
      <c r="R194" s="182">
        <f t="shared" si="37"/>
        <v>0</v>
      </c>
    </row>
    <row r="195" spans="2:18" ht="47.25" x14ac:dyDescent="0.25">
      <c r="B195" s="1">
        <v>27</v>
      </c>
      <c r="C195" s="178" t="s">
        <v>64</v>
      </c>
      <c r="D195" s="25" t="s">
        <v>186</v>
      </c>
      <c r="E195" s="183">
        <v>600</v>
      </c>
      <c r="F195" s="183">
        <f t="shared" si="30"/>
        <v>3.7738862469169239</v>
      </c>
      <c r="G195" s="201">
        <f t="shared" si="31"/>
        <v>1.6882166893024366</v>
      </c>
      <c r="H195" s="301">
        <f t="shared" si="32"/>
        <v>6.8348853817912412E-5</v>
      </c>
      <c r="I195" s="301"/>
      <c r="J195" s="302">
        <f t="shared" si="33"/>
        <v>1.3669770763582482E-5</v>
      </c>
      <c r="K195" s="302"/>
      <c r="L195" s="303">
        <f t="shared" si="34"/>
        <v>1.6882166893024366</v>
      </c>
      <c r="M195" s="304"/>
      <c r="N195" s="303">
        <f t="shared" si="35"/>
        <v>1.9137679069015476E-3</v>
      </c>
      <c r="O195" s="302"/>
      <c r="P195" s="303">
        <f t="shared" si="36"/>
        <v>3.622489252349358E-3</v>
      </c>
      <c r="Q195" s="304"/>
      <c r="R195" s="182">
        <f t="shared" si="37"/>
        <v>1.6937529464616874</v>
      </c>
    </row>
    <row r="196" spans="2:18" ht="31.5" x14ac:dyDescent="0.25">
      <c r="B196" s="1">
        <v>28</v>
      </c>
      <c r="C196" s="178" t="s">
        <v>65</v>
      </c>
      <c r="D196" s="25" t="s">
        <v>186</v>
      </c>
      <c r="E196" s="183">
        <v>0</v>
      </c>
      <c r="F196" s="183">
        <f t="shared" si="30"/>
        <v>0</v>
      </c>
      <c r="G196" s="201">
        <f t="shared" si="31"/>
        <v>0</v>
      </c>
      <c r="H196" s="301">
        <f t="shared" si="32"/>
        <v>0</v>
      </c>
      <c r="I196" s="301"/>
      <c r="J196" s="302">
        <f t="shared" si="33"/>
        <v>0</v>
      </c>
      <c r="K196" s="302"/>
      <c r="L196" s="303">
        <f t="shared" si="34"/>
        <v>0</v>
      </c>
      <c r="M196" s="304"/>
      <c r="N196" s="303">
        <f t="shared" si="35"/>
        <v>0</v>
      </c>
      <c r="O196" s="302"/>
      <c r="P196" s="303">
        <f t="shared" si="36"/>
        <v>0</v>
      </c>
      <c r="Q196" s="304"/>
      <c r="R196" s="182">
        <f t="shared" si="37"/>
        <v>0</v>
      </c>
    </row>
    <row r="197" spans="2:18" ht="47.25" x14ac:dyDescent="0.25">
      <c r="B197" s="1">
        <v>29</v>
      </c>
      <c r="C197" s="178" t="s">
        <v>66</v>
      </c>
      <c r="D197" s="25" t="s">
        <v>186</v>
      </c>
      <c r="E197" s="183">
        <v>380</v>
      </c>
      <c r="F197" s="183">
        <f t="shared" si="30"/>
        <v>2.3901279563807183</v>
      </c>
      <c r="G197" s="201">
        <f t="shared" si="31"/>
        <v>1.0692039032248764</v>
      </c>
      <c r="H197" s="301">
        <f t="shared" si="32"/>
        <v>4.3287607418011188E-5</v>
      </c>
      <c r="I197" s="301"/>
      <c r="J197" s="302">
        <f t="shared" si="33"/>
        <v>8.6575214836022385E-6</v>
      </c>
      <c r="K197" s="302"/>
      <c r="L197" s="303">
        <f t="shared" si="34"/>
        <v>1.0692039032248764</v>
      </c>
      <c r="M197" s="304"/>
      <c r="N197" s="303">
        <f t="shared" si="35"/>
        <v>1.2120530077043131E-3</v>
      </c>
      <c r="O197" s="302"/>
      <c r="P197" s="303">
        <f t="shared" si="36"/>
        <v>2.2942431931545931E-3</v>
      </c>
      <c r="Q197" s="304"/>
      <c r="R197" s="182">
        <f t="shared" si="37"/>
        <v>1.0727101994257351</v>
      </c>
    </row>
    <row r="198" spans="2:18" ht="63" x14ac:dyDescent="0.25">
      <c r="B198" s="1">
        <v>30</v>
      </c>
      <c r="C198" s="178" t="s">
        <v>67</v>
      </c>
      <c r="D198" s="25" t="s">
        <v>186</v>
      </c>
      <c r="E198" s="183">
        <v>1200</v>
      </c>
      <c r="F198" s="183">
        <f t="shared" si="30"/>
        <v>7.5477724938338477</v>
      </c>
      <c r="G198" s="201">
        <f t="shared" si="31"/>
        <v>3.3764333786048732</v>
      </c>
      <c r="H198" s="301">
        <f t="shared" si="32"/>
        <v>1.3669770763582482E-4</v>
      </c>
      <c r="I198" s="301"/>
      <c r="J198" s="302">
        <f t="shared" si="33"/>
        <v>2.7339541527164965E-5</v>
      </c>
      <c r="K198" s="302"/>
      <c r="L198" s="303">
        <f t="shared" si="34"/>
        <v>3.3764333786048732</v>
      </c>
      <c r="M198" s="304"/>
      <c r="N198" s="303">
        <f t="shared" si="35"/>
        <v>3.8275358138030952E-3</v>
      </c>
      <c r="O198" s="302"/>
      <c r="P198" s="303">
        <f t="shared" si="36"/>
        <v>7.244978504698716E-3</v>
      </c>
      <c r="Q198" s="304"/>
      <c r="R198" s="182">
        <f t="shared" si="37"/>
        <v>3.3875058929233748</v>
      </c>
    </row>
    <row r="199" spans="2:18" ht="31.5" x14ac:dyDescent="0.25">
      <c r="B199" s="1">
        <v>31</v>
      </c>
      <c r="C199" s="178" t="s">
        <v>68</v>
      </c>
      <c r="D199" s="25" t="s">
        <v>186</v>
      </c>
      <c r="E199" s="183">
        <v>950</v>
      </c>
      <c r="F199" s="183">
        <f t="shared" si="30"/>
        <v>5.9753198909517957</v>
      </c>
      <c r="G199" s="201">
        <f t="shared" si="31"/>
        <v>2.6730097580621908</v>
      </c>
      <c r="H199" s="301">
        <f t="shared" si="32"/>
        <v>1.0821901854502797E-4</v>
      </c>
      <c r="I199" s="301"/>
      <c r="J199" s="302">
        <f t="shared" si="33"/>
        <v>2.1643803709005594E-5</v>
      </c>
      <c r="K199" s="302"/>
      <c r="L199" s="303">
        <f t="shared" si="34"/>
        <v>2.6730097580621908</v>
      </c>
      <c r="M199" s="304"/>
      <c r="N199" s="303">
        <f t="shared" si="35"/>
        <v>3.0301325192607833E-3</v>
      </c>
      <c r="O199" s="302"/>
      <c r="P199" s="303">
        <f t="shared" si="36"/>
        <v>5.7356079828864825E-3</v>
      </c>
      <c r="Q199" s="304"/>
      <c r="R199" s="182">
        <f t="shared" si="37"/>
        <v>2.6817754985643378</v>
      </c>
    </row>
    <row r="200" spans="2:18" ht="31.5" x14ac:dyDescent="0.25">
      <c r="B200" s="1">
        <v>32</v>
      </c>
      <c r="C200" s="178" t="s">
        <v>69</v>
      </c>
      <c r="D200" s="25" t="s">
        <v>186</v>
      </c>
      <c r="E200" s="183">
        <v>0</v>
      </c>
      <c r="F200" s="183">
        <f t="shared" si="30"/>
        <v>0</v>
      </c>
      <c r="G200" s="201">
        <f t="shared" si="31"/>
        <v>0</v>
      </c>
      <c r="H200" s="301">
        <f t="shared" si="32"/>
        <v>0</v>
      </c>
      <c r="I200" s="301"/>
      <c r="J200" s="302">
        <f t="shared" si="33"/>
        <v>0</v>
      </c>
      <c r="K200" s="302"/>
      <c r="L200" s="303">
        <f t="shared" si="34"/>
        <v>0</v>
      </c>
      <c r="M200" s="304"/>
      <c r="N200" s="303">
        <f t="shared" si="35"/>
        <v>0</v>
      </c>
      <c r="O200" s="302"/>
      <c r="P200" s="303">
        <f t="shared" si="36"/>
        <v>0</v>
      </c>
      <c r="Q200" s="304"/>
      <c r="R200" s="182">
        <f t="shared" si="37"/>
        <v>0</v>
      </c>
    </row>
    <row r="201" spans="2:18" ht="63" x14ac:dyDescent="0.25">
      <c r="B201" s="1">
        <v>33</v>
      </c>
      <c r="C201" s="178" t="s">
        <v>70</v>
      </c>
      <c r="D201" s="25" t="s">
        <v>186</v>
      </c>
      <c r="E201" s="183">
        <v>0</v>
      </c>
      <c r="F201" s="183">
        <f t="shared" ref="F201:F232" si="38">E201/158.987304</f>
        <v>0</v>
      </c>
      <c r="G201" s="201">
        <f t="shared" ref="G201:G232" si="39">F201*$L$15*$N$15</f>
        <v>0</v>
      </c>
      <c r="H201" s="301">
        <f t="shared" ref="H201:H232" si="40">F201*$L$15*$O$15</f>
        <v>0</v>
      </c>
      <c r="I201" s="301"/>
      <c r="J201" s="302">
        <f t="shared" ref="J201:J232" si="41">F201*$L$15*P$15</f>
        <v>0</v>
      </c>
      <c r="K201" s="302"/>
      <c r="L201" s="303">
        <f t="shared" ref="L201:L232" si="42">G201</f>
        <v>0</v>
      </c>
      <c r="M201" s="304"/>
      <c r="N201" s="303">
        <f t="shared" ref="N201:N232" si="43">H201*$Q$15</f>
        <v>0</v>
      </c>
      <c r="O201" s="302"/>
      <c r="P201" s="303">
        <f t="shared" ref="P201:P232" si="44">J201*$R$15</f>
        <v>0</v>
      </c>
      <c r="Q201" s="304"/>
      <c r="R201" s="182">
        <f t="shared" ref="R201:R232" si="45">SUM(L201:Q201)</f>
        <v>0</v>
      </c>
    </row>
    <row r="202" spans="2:18" ht="31.5" x14ac:dyDescent="0.25">
      <c r="B202" s="1">
        <v>34</v>
      </c>
      <c r="C202" s="178" t="s">
        <v>71</v>
      </c>
      <c r="D202" s="25" t="s">
        <v>186</v>
      </c>
      <c r="E202" s="183">
        <v>630</v>
      </c>
      <c r="F202" s="183">
        <f t="shared" si="38"/>
        <v>3.9625805592627699</v>
      </c>
      <c r="G202" s="201">
        <f t="shared" si="39"/>
        <v>1.7726275237675582</v>
      </c>
      <c r="H202" s="301">
        <f t="shared" si="40"/>
        <v>7.1766296508808029E-5</v>
      </c>
      <c r="I202" s="301"/>
      <c r="J202" s="302">
        <f t="shared" si="41"/>
        <v>1.4353259301761605E-5</v>
      </c>
      <c r="K202" s="302"/>
      <c r="L202" s="303">
        <f t="shared" si="42"/>
        <v>1.7726275237675582</v>
      </c>
      <c r="M202" s="304"/>
      <c r="N202" s="303">
        <f t="shared" si="43"/>
        <v>2.009456302246625E-3</v>
      </c>
      <c r="O202" s="302"/>
      <c r="P202" s="303">
        <f t="shared" si="44"/>
        <v>3.8036137149668253E-3</v>
      </c>
      <c r="Q202" s="304"/>
      <c r="R202" s="182">
        <f t="shared" si="45"/>
        <v>1.7784405937847716</v>
      </c>
    </row>
    <row r="203" spans="2:18" ht="31.5" x14ac:dyDescent="0.25">
      <c r="B203" s="1">
        <v>35</v>
      </c>
      <c r="C203" s="178" t="s">
        <v>72</v>
      </c>
      <c r="D203" s="25" t="s">
        <v>186</v>
      </c>
      <c r="E203" s="183">
        <v>100</v>
      </c>
      <c r="F203" s="183">
        <f t="shared" si="38"/>
        <v>0.62898104115282061</v>
      </c>
      <c r="G203" s="201">
        <f t="shared" si="39"/>
        <v>0.28136944821707272</v>
      </c>
      <c r="H203" s="301">
        <f t="shared" si="40"/>
        <v>1.1391475636318734E-5</v>
      </c>
      <c r="I203" s="301"/>
      <c r="J203" s="302">
        <f t="shared" si="41"/>
        <v>2.2782951272637466E-6</v>
      </c>
      <c r="K203" s="302"/>
      <c r="L203" s="303">
        <f t="shared" si="42"/>
        <v>0.28136944821707272</v>
      </c>
      <c r="M203" s="304"/>
      <c r="N203" s="303">
        <f t="shared" si="43"/>
        <v>3.1896131781692456E-4</v>
      </c>
      <c r="O203" s="302"/>
      <c r="P203" s="303">
        <f t="shared" si="44"/>
        <v>6.0374820872489282E-4</v>
      </c>
      <c r="Q203" s="304"/>
      <c r="R203" s="182">
        <f t="shared" si="45"/>
        <v>0.28229215774361455</v>
      </c>
    </row>
    <row r="204" spans="2:18" ht="31.5" x14ac:dyDescent="0.25">
      <c r="B204" s="1">
        <v>36</v>
      </c>
      <c r="C204" s="178" t="s">
        <v>73</v>
      </c>
      <c r="D204" s="25" t="s">
        <v>186</v>
      </c>
      <c r="E204" s="183">
        <v>2120</v>
      </c>
      <c r="F204" s="183">
        <f t="shared" si="38"/>
        <v>13.334398072439797</v>
      </c>
      <c r="G204" s="201">
        <f t="shared" si="39"/>
        <v>5.9650323022019416</v>
      </c>
      <c r="H204" s="301">
        <f t="shared" si="40"/>
        <v>2.4149928348995715E-4</v>
      </c>
      <c r="I204" s="301"/>
      <c r="J204" s="302">
        <f t="shared" si="41"/>
        <v>4.829985669799143E-5</v>
      </c>
      <c r="K204" s="302"/>
      <c r="L204" s="303">
        <f t="shared" si="42"/>
        <v>5.9650323022019416</v>
      </c>
      <c r="M204" s="304"/>
      <c r="N204" s="303">
        <f t="shared" si="43"/>
        <v>6.7619799377187997E-3</v>
      </c>
      <c r="O204" s="302"/>
      <c r="P204" s="303">
        <f t="shared" si="44"/>
        <v>1.2799462024967729E-2</v>
      </c>
      <c r="Q204" s="304"/>
      <c r="R204" s="182">
        <f t="shared" si="45"/>
        <v>5.984593744164628</v>
      </c>
    </row>
    <row r="205" spans="2:18" ht="31.5" x14ac:dyDescent="0.25">
      <c r="B205" s="1">
        <v>37</v>
      </c>
      <c r="C205" s="178" t="s">
        <v>74</v>
      </c>
      <c r="D205" s="25" t="s">
        <v>186</v>
      </c>
      <c r="E205" s="183">
        <v>265</v>
      </c>
      <c r="F205" s="183">
        <f t="shared" si="38"/>
        <v>1.6667997590549746</v>
      </c>
      <c r="G205" s="201">
        <f t="shared" si="39"/>
        <v>0.7456290377752427</v>
      </c>
      <c r="H205" s="301">
        <f t="shared" si="40"/>
        <v>3.0187410436244644E-5</v>
      </c>
      <c r="I205" s="301"/>
      <c r="J205" s="302">
        <f t="shared" si="41"/>
        <v>6.0374820872489287E-6</v>
      </c>
      <c r="K205" s="302"/>
      <c r="L205" s="303">
        <f t="shared" si="42"/>
        <v>0.7456290377752427</v>
      </c>
      <c r="M205" s="304"/>
      <c r="N205" s="303">
        <f t="shared" si="43"/>
        <v>8.4524749221484997E-4</v>
      </c>
      <c r="O205" s="302"/>
      <c r="P205" s="303">
        <f t="shared" si="44"/>
        <v>1.5999327531209661E-3</v>
      </c>
      <c r="Q205" s="304"/>
      <c r="R205" s="182">
        <f t="shared" si="45"/>
        <v>0.7480742180205785</v>
      </c>
    </row>
    <row r="206" spans="2:18" ht="47.25" x14ac:dyDescent="0.25">
      <c r="B206" s="1">
        <v>38</v>
      </c>
      <c r="C206" s="178" t="s">
        <v>75</v>
      </c>
      <c r="D206" s="25" t="s">
        <v>186</v>
      </c>
      <c r="E206" s="183">
        <v>1000</v>
      </c>
      <c r="F206" s="183">
        <f t="shared" si="38"/>
        <v>6.2898104115282063</v>
      </c>
      <c r="G206" s="201">
        <f t="shared" si="39"/>
        <v>2.8136944821707273</v>
      </c>
      <c r="H206" s="301">
        <f t="shared" si="40"/>
        <v>1.1391475636318735E-4</v>
      </c>
      <c r="I206" s="301"/>
      <c r="J206" s="302">
        <f t="shared" si="41"/>
        <v>2.2782951272637471E-5</v>
      </c>
      <c r="K206" s="302"/>
      <c r="L206" s="303">
        <f t="shared" si="42"/>
        <v>2.8136944821707273</v>
      </c>
      <c r="M206" s="304"/>
      <c r="N206" s="303">
        <f t="shared" si="43"/>
        <v>3.1896131781692458E-3</v>
      </c>
      <c r="O206" s="302"/>
      <c r="P206" s="303">
        <f t="shared" si="44"/>
        <v>6.0374820872489297E-3</v>
      </c>
      <c r="Q206" s="304"/>
      <c r="R206" s="182">
        <f t="shared" si="45"/>
        <v>2.8229215774361456</v>
      </c>
    </row>
    <row r="207" spans="2:18" ht="31.5" x14ac:dyDescent="0.25">
      <c r="B207" s="1">
        <v>39</v>
      </c>
      <c r="C207" s="178" t="s">
        <v>76</v>
      </c>
      <c r="D207" s="25" t="s">
        <v>186</v>
      </c>
      <c r="E207" s="183">
        <v>19498.129999999997</v>
      </c>
      <c r="F207" s="183">
        <f t="shared" si="38"/>
        <v>122.63954107933044</v>
      </c>
      <c r="G207" s="201">
        <f t="shared" si="39"/>
        <v>54.861780793647512</v>
      </c>
      <c r="H207" s="301">
        <f t="shared" si="40"/>
        <v>2.2211247284877537E-3</v>
      </c>
      <c r="I207" s="301"/>
      <c r="J207" s="302">
        <f t="shared" si="41"/>
        <v>4.4422494569755071E-4</v>
      </c>
      <c r="K207" s="302"/>
      <c r="L207" s="303">
        <f t="shared" si="42"/>
        <v>54.861780793647512</v>
      </c>
      <c r="M207" s="304"/>
      <c r="N207" s="303">
        <f t="shared" si="43"/>
        <v>6.2191492397657103E-2</v>
      </c>
      <c r="O207" s="302"/>
      <c r="P207" s="303">
        <f t="shared" si="44"/>
        <v>0.11771961060985094</v>
      </c>
      <c r="Q207" s="304"/>
      <c r="R207" s="182">
        <f t="shared" si="45"/>
        <v>55.041691896655024</v>
      </c>
    </row>
    <row r="208" spans="2:18" ht="31.5" x14ac:dyDescent="0.25">
      <c r="B208" s="1">
        <v>40</v>
      </c>
      <c r="C208" s="178" t="s">
        <v>77</v>
      </c>
      <c r="D208" s="25" t="s">
        <v>186</v>
      </c>
      <c r="E208" s="183">
        <v>281</v>
      </c>
      <c r="F208" s="183">
        <f t="shared" si="38"/>
        <v>1.7674367256394259</v>
      </c>
      <c r="G208" s="201">
        <f t="shared" si="39"/>
        <v>0.79064814948997431</v>
      </c>
      <c r="H208" s="301">
        <f t="shared" si="40"/>
        <v>3.2010046538055643E-5</v>
      </c>
      <c r="I208" s="301"/>
      <c r="J208" s="302">
        <f t="shared" si="41"/>
        <v>6.4020093076111282E-6</v>
      </c>
      <c r="K208" s="302"/>
      <c r="L208" s="303">
        <f t="shared" si="42"/>
        <v>0.79064814948997431</v>
      </c>
      <c r="M208" s="304"/>
      <c r="N208" s="303">
        <f t="shared" si="43"/>
        <v>8.9628130306555797E-4</v>
      </c>
      <c r="O208" s="302"/>
      <c r="P208" s="303">
        <f t="shared" si="44"/>
        <v>1.6965324665169489E-3</v>
      </c>
      <c r="Q208" s="304"/>
      <c r="R208" s="182">
        <f t="shared" si="45"/>
        <v>0.79324096325955673</v>
      </c>
    </row>
    <row r="209" spans="2:18" ht="31.5" x14ac:dyDescent="0.25">
      <c r="B209" s="1">
        <v>41</v>
      </c>
      <c r="C209" s="178" t="s">
        <v>78</v>
      </c>
      <c r="D209" s="25" t="s">
        <v>186</v>
      </c>
      <c r="E209" s="183">
        <v>589</v>
      </c>
      <c r="F209" s="183">
        <f t="shared" si="38"/>
        <v>3.7046983323901137</v>
      </c>
      <c r="G209" s="201">
        <f t="shared" si="39"/>
        <v>1.6572660499985585</v>
      </c>
      <c r="H209" s="301">
        <f t="shared" si="40"/>
        <v>6.7095791497917345E-5</v>
      </c>
      <c r="I209" s="301"/>
      <c r="J209" s="302">
        <f t="shared" si="41"/>
        <v>1.341915829958347E-5</v>
      </c>
      <c r="K209" s="302"/>
      <c r="L209" s="303">
        <f t="shared" si="42"/>
        <v>1.6572660499985585</v>
      </c>
      <c r="M209" s="304"/>
      <c r="N209" s="303">
        <f t="shared" si="43"/>
        <v>1.8786821619416858E-3</v>
      </c>
      <c r="O209" s="302"/>
      <c r="P209" s="303">
        <f t="shared" si="44"/>
        <v>3.5560769493896195E-3</v>
      </c>
      <c r="Q209" s="304"/>
      <c r="R209" s="182">
        <f t="shared" si="45"/>
        <v>1.6627008091098898</v>
      </c>
    </row>
    <row r="210" spans="2:18" ht="31.5" x14ac:dyDescent="0.25">
      <c r="B210" s="1">
        <v>42</v>
      </c>
      <c r="C210" s="178" t="s">
        <v>79</v>
      </c>
      <c r="D210" s="25" t="s">
        <v>186</v>
      </c>
      <c r="E210" s="183">
        <v>3084</v>
      </c>
      <c r="F210" s="183">
        <f t="shared" si="38"/>
        <v>19.397775309152987</v>
      </c>
      <c r="G210" s="201">
        <f t="shared" si="39"/>
        <v>8.6774337830145232</v>
      </c>
      <c r="H210" s="301">
        <f t="shared" si="40"/>
        <v>3.5131310862406977E-4</v>
      </c>
      <c r="I210" s="301"/>
      <c r="J210" s="302">
        <f t="shared" si="41"/>
        <v>7.0262621724813951E-5</v>
      </c>
      <c r="K210" s="302"/>
      <c r="L210" s="303">
        <f t="shared" si="42"/>
        <v>8.6774337830145232</v>
      </c>
      <c r="M210" s="304"/>
      <c r="N210" s="303">
        <f t="shared" si="43"/>
        <v>9.8367670414739542E-3</v>
      </c>
      <c r="O210" s="302"/>
      <c r="P210" s="303">
        <f t="shared" si="44"/>
        <v>1.8619594757075697E-2</v>
      </c>
      <c r="Q210" s="304"/>
      <c r="R210" s="182">
        <f t="shared" si="45"/>
        <v>8.7058901448130719</v>
      </c>
    </row>
    <row r="211" spans="2:18" ht="31.5" x14ac:dyDescent="0.25">
      <c r="B211" s="1">
        <v>43</v>
      </c>
      <c r="C211" s="178" t="s">
        <v>80</v>
      </c>
      <c r="D211" s="25" t="s">
        <v>186</v>
      </c>
      <c r="E211" s="183">
        <v>80</v>
      </c>
      <c r="F211" s="183">
        <f t="shared" si="38"/>
        <v>0.50318483292225646</v>
      </c>
      <c r="G211" s="201">
        <f t="shared" si="39"/>
        <v>0.22509555857365818</v>
      </c>
      <c r="H211" s="301">
        <f t="shared" si="40"/>
        <v>9.1131805090549866E-6</v>
      </c>
      <c r="I211" s="301"/>
      <c r="J211" s="302">
        <f t="shared" si="41"/>
        <v>1.8226361018109973E-6</v>
      </c>
      <c r="K211" s="302"/>
      <c r="L211" s="303">
        <f t="shared" si="42"/>
        <v>0.22509555857365818</v>
      </c>
      <c r="M211" s="304"/>
      <c r="N211" s="303">
        <f t="shared" si="43"/>
        <v>2.5516905425353962E-4</v>
      </c>
      <c r="O211" s="302"/>
      <c r="P211" s="303">
        <f t="shared" si="44"/>
        <v>4.829985669799143E-4</v>
      </c>
      <c r="Q211" s="304"/>
      <c r="R211" s="182">
        <f t="shared" si="45"/>
        <v>0.22583372619489164</v>
      </c>
    </row>
    <row r="212" spans="2:18" ht="47.25" x14ac:dyDescent="0.25">
      <c r="B212" s="1">
        <v>44</v>
      </c>
      <c r="C212" s="178" t="s">
        <v>81</v>
      </c>
      <c r="D212" s="25" t="s">
        <v>186</v>
      </c>
      <c r="E212" s="183">
        <v>360.11</v>
      </c>
      <c r="F212" s="183">
        <f t="shared" si="38"/>
        <v>2.2650236272954225</v>
      </c>
      <c r="G212" s="201">
        <f t="shared" si="39"/>
        <v>1.0132395199745008</v>
      </c>
      <c r="H212" s="301">
        <f t="shared" si="40"/>
        <v>4.1021842913947401E-5</v>
      </c>
      <c r="I212" s="301"/>
      <c r="J212" s="302">
        <f t="shared" si="41"/>
        <v>8.2043685827894791E-6</v>
      </c>
      <c r="K212" s="302"/>
      <c r="L212" s="303">
        <f t="shared" si="42"/>
        <v>1.0132395199745008</v>
      </c>
      <c r="M212" s="304"/>
      <c r="N212" s="303">
        <f t="shared" si="43"/>
        <v>1.1486116015905273E-3</v>
      </c>
      <c r="O212" s="302"/>
      <c r="P212" s="303">
        <f t="shared" si="44"/>
        <v>2.1741576744392119E-3</v>
      </c>
      <c r="Q212" s="304"/>
      <c r="R212" s="182">
        <f t="shared" si="45"/>
        <v>1.0165622892505306</v>
      </c>
    </row>
    <row r="213" spans="2:18" ht="31.5" x14ac:dyDescent="0.25">
      <c r="B213" s="1">
        <v>45</v>
      </c>
      <c r="C213" s="178" t="s">
        <v>82</v>
      </c>
      <c r="D213" s="25" t="s">
        <v>186</v>
      </c>
      <c r="E213" s="183">
        <v>2</v>
      </c>
      <c r="F213" s="183">
        <f t="shared" si="38"/>
        <v>1.2579620823056413E-2</v>
      </c>
      <c r="G213" s="201">
        <f t="shared" si="39"/>
        <v>5.6273889643414544E-3</v>
      </c>
      <c r="H213" s="301">
        <f t="shared" si="40"/>
        <v>2.2782951272637466E-7</v>
      </c>
      <c r="I213" s="301"/>
      <c r="J213" s="302">
        <f t="shared" si="41"/>
        <v>4.5565902545274933E-8</v>
      </c>
      <c r="K213" s="302"/>
      <c r="L213" s="303">
        <f t="shared" si="42"/>
        <v>5.6273889643414544E-3</v>
      </c>
      <c r="M213" s="304"/>
      <c r="N213" s="303">
        <f t="shared" si="43"/>
        <v>6.3792263563384906E-6</v>
      </c>
      <c r="O213" s="302"/>
      <c r="P213" s="303">
        <f t="shared" si="44"/>
        <v>1.2074964174497857E-5</v>
      </c>
      <c r="Q213" s="304"/>
      <c r="R213" s="182">
        <f t="shared" si="45"/>
        <v>5.6458431548722906E-3</v>
      </c>
    </row>
    <row r="214" spans="2:18" ht="31.5" x14ac:dyDescent="0.25">
      <c r="B214" s="1">
        <v>46</v>
      </c>
      <c r="C214" s="178" t="s">
        <v>83</v>
      </c>
      <c r="D214" s="25" t="s">
        <v>186</v>
      </c>
      <c r="E214" s="183">
        <v>134</v>
      </c>
      <c r="F214" s="183">
        <f t="shared" si="38"/>
        <v>0.84283459514477965</v>
      </c>
      <c r="G214" s="201">
        <f t="shared" si="39"/>
        <v>0.37703506061087749</v>
      </c>
      <c r="H214" s="301">
        <f t="shared" si="40"/>
        <v>1.5264577352667104E-5</v>
      </c>
      <c r="I214" s="301"/>
      <c r="J214" s="302">
        <f t="shared" si="41"/>
        <v>3.0529154705334211E-6</v>
      </c>
      <c r="K214" s="302"/>
      <c r="L214" s="303">
        <f t="shared" si="42"/>
        <v>0.37703506061087749</v>
      </c>
      <c r="M214" s="304"/>
      <c r="N214" s="303">
        <f t="shared" si="43"/>
        <v>4.274081658746789E-4</v>
      </c>
      <c r="O214" s="302"/>
      <c r="P214" s="303">
        <f t="shared" si="44"/>
        <v>8.0902259969135664E-4</v>
      </c>
      <c r="Q214" s="304"/>
      <c r="R214" s="182">
        <f t="shared" si="45"/>
        <v>0.3782714913764435</v>
      </c>
    </row>
    <row r="215" spans="2:18" ht="31.5" x14ac:dyDescent="0.25">
      <c r="B215" s="1">
        <v>47</v>
      </c>
      <c r="C215" s="178" t="s">
        <v>84</v>
      </c>
      <c r="D215" s="25" t="s">
        <v>186</v>
      </c>
      <c r="E215" s="183">
        <v>0</v>
      </c>
      <c r="F215" s="183">
        <f t="shared" si="38"/>
        <v>0</v>
      </c>
      <c r="G215" s="201">
        <f t="shared" si="39"/>
        <v>0</v>
      </c>
      <c r="H215" s="301">
        <f t="shared" si="40"/>
        <v>0</v>
      </c>
      <c r="I215" s="301"/>
      <c r="J215" s="302">
        <f t="shared" si="41"/>
        <v>0</v>
      </c>
      <c r="K215" s="302"/>
      <c r="L215" s="303">
        <f t="shared" si="42"/>
        <v>0</v>
      </c>
      <c r="M215" s="304"/>
      <c r="N215" s="303">
        <f t="shared" si="43"/>
        <v>0</v>
      </c>
      <c r="O215" s="302"/>
      <c r="P215" s="303">
        <f t="shared" si="44"/>
        <v>0</v>
      </c>
      <c r="Q215" s="304"/>
      <c r="R215" s="182">
        <f t="shared" si="45"/>
        <v>0</v>
      </c>
    </row>
    <row r="216" spans="2:18" ht="47.25" x14ac:dyDescent="0.25">
      <c r="B216" s="1">
        <v>48</v>
      </c>
      <c r="C216" s="178" t="s">
        <v>85</v>
      </c>
      <c r="D216" s="25" t="s">
        <v>186</v>
      </c>
      <c r="E216" s="183">
        <v>2</v>
      </c>
      <c r="F216" s="183">
        <f t="shared" si="38"/>
        <v>1.2579620823056413E-2</v>
      </c>
      <c r="G216" s="201">
        <f t="shared" si="39"/>
        <v>5.6273889643414544E-3</v>
      </c>
      <c r="H216" s="301">
        <f t="shared" si="40"/>
        <v>2.2782951272637466E-7</v>
      </c>
      <c r="I216" s="301"/>
      <c r="J216" s="302">
        <f t="shared" si="41"/>
        <v>4.5565902545274933E-8</v>
      </c>
      <c r="K216" s="302"/>
      <c r="L216" s="303">
        <f t="shared" si="42"/>
        <v>5.6273889643414544E-3</v>
      </c>
      <c r="M216" s="304"/>
      <c r="N216" s="303">
        <f t="shared" si="43"/>
        <v>6.3792263563384906E-6</v>
      </c>
      <c r="O216" s="302"/>
      <c r="P216" s="303">
        <f t="shared" si="44"/>
        <v>1.2074964174497857E-5</v>
      </c>
      <c r="Q216" s="304"/>
      <c r="R216" s="182">
        <f t="shared" si="45"/>
        <v>5.6458431548722906E-3</v>
      </c>
    </row>
    <row r="217" spans="2:18" ht="31.5" x14ac:dyDescent="0.25">
      <c r="B217" s="1">
        <v>49</v>
      </c>
      <c r="C217" s="178" t="s">
        <v>86</v>
      </c>
      <c r="D217" s="25" t="s">
        <v>186</v>
      </c>
      <c r="E217" s="183">
        <v>593.4</v>
      </c>
      <c r="F217" s="183">
        <f t="shared" si="38"/>
        <v>3.7323734982008374</v>
      </c>
      <c r="G217" s="201">
        <f t="shared" si="39"/>
        <v>1.6696463057201094</v>
      </c>
      <c r="H217" s="301">
        <f t="shared" si="40"/>
        <v>6.7597016425915366E-5</v>
      </c>
      <c r="I217" s="301"/>
      <c r="J217" s="302">
        <f t="shared" si="41"/>
        <v>1.3519403285183072E-5</v>
      </c>
      <c r="K217" s="302"/>
      <c r="L217" s="303">
        <f t="shared" si="42"/>
        <v>1.6696463057201094</v>
      </c>
      <c r="M217" s="304"/>
      <c r="N217" s="303">
        <f t="shared" si="43"/>
        <v>1.8927164599256301E-3</v>
      </c>
      <c r="O217" s="302"/>
      <c r="P217" s="303">
        <f t="shared" si="44"/>
        <v>3.582641870573514E-3</v>
      </c>
      <c r="Q217" s="304"/>
      <c r="R217" s="182">
        <f t="shared" si="45"/>
        <v>1.6751216640506086</v>
      </c>
    </row>
    <row r="218" spans="2:18" ht="31.5" x14ac:dyDescent="0.25">
      <c r="B218" s="1">
        <v>50</v>
      </c>
      <c r="C218" s="178" t="s">
        <v>87</v>
      </c>
      <c r="D218" s="25" t="s">
        <v>186</v>
      </c>
      <c r="E218" s="183">
        <v>244.97</v>
      </c>
      <c r="F218" s="183">
        <f t="shared" si="38"/>
        <v>1.5408148565120647</v>
      </c>
      <c r="G218" s="201">
        <f t="shared" si="39"/>
        <v>0.68927073729736299</v>
      </c>
      <c r="H218" s="301">
        <f t="shared" si="40"/>
        <v>2.7905697866290002E-5</v>
      </c>
      <c r="I218" s="301"/>
      <c r="J218" s="302">
        <f t="shared" si="41"/>
        <v>5.5811395732580004E-6</v>
      </c>
      <c r="K218" s="302"/>
      <c r="L218" s="303">
        <f t="shared" si="42"/>
        <v>0.68927073729736299</v>
      </c>
      <c r="M218" s="304"/>
      <c r="N218" s="303">
        <f t="shared" si="43"/>
        <v>7.8135954025612003E-4</v>
      </c>
      <c r="O218" s="302"/>
      <c r="P218" s="303">
        <f t="shared" si="44"/>
        <v>1.47900198691337E-3</v>
      </c>
      <c r="Q218" s="304"/>
      <c r="R218" s="182">
        <f t="shared" si="45"/>
        <v>0.69153109882453256</v>
      </c>
    </row>
    <row r="219" spans="2:18" ht="15.75" x14ac:dyDescent="0.25">
      <c r="B219" s="1">
        <v>51</v>
      </c>
      <c r="C219" s="179" t="s">
        <v>88</v>
      </c>
      <c r="D219" s="25" t="s">
        <v>186</v>
      </c>
      <c r="E219" s="183">
        <v>59.983499999999999</v>
      </c>
      <c r="F219" s="183">
        <f t="shared" si="38"/>
        <v>0.37728484281990216</v>
      </c>
      <c r="G219" s="201">
        <f t="shared" si="39"/>
        <v>0.16877524297128782</v>
      </c>
      <c r="H219" s="301">
        <f t="shared" si="40"/>
        <v>6.8330057883112472E-6</v>
      </c>
      <c r="I219" s="301"/>
      <c r="J219" s="302">
        <f t="shared" si="41"/>
        <v>1.3666011576622496E-6</v>
      </c>
      <c r="K219" s="302"/>
      <c r="L219" s="303">
        <f t="shared" si="42"/>
        <v>0.16877524297128782</v>
      </c>
      <c r="M219" s="304"/>
      <c r="N219" s="303">
        <f t="shared" si="43"/>
        <v>1.9132416207271494E-4</v>
      </c>
      <c r="O219" s="302"/>
      <c r="P219" s="303">
        <f t="shared" si="44"/>
        <v>3.6214930678049611E-4</v>
      </c>
      <c r="Q219" s="304"/>
      <c r="R219" s="182">
        <f t="shared" si="45"/>
        <v>0.16932871644014102</v>
      </c>
    </row>
    <row r="220" spans="2:18" ht="47.25" x14ac:dyDescent="0.25">
      <c r="B220" s="1">
        <v>52</v>
      </c>
      <c r="C220" s="178" t="s">
        <v>89</v>
      </c>
      <c r="D220" s="25" t="s">
        <v>186</v>
      </c>
      <c r="E220" s="183">
        <v>540</v>
      </c>
      <c r="F220" s="183">
        <f t="shared" si="38"/>
        <v>3.3964976222252314</v>
      </c>
      <c r="G220" s="201">
        <f t="shared" si="39"/>
        <v>1.5193950203721929</v>
      </c>
      <c r="H220" s="301">
        <f t="shared" si="40"/>
        <v>6.1513968436121164E-5</v>
      </c>
      <c r="I220" s="301"/>
      <c r="J220" s="302">
        <f t="shared" si="41"/>
        <v>1.2302793687224233E-5</v>
      </c>
      <c r="K220" s="302"/>
      <c r="L220" s="303">
        <f t="shared" si="42"/>
        <v>1.5193950203721929</v>
      </c>
      <c r="M220" s="304"/>
      <c r="N220" s="303">
        <f t="shared" si="43"/>
        <v>1.7223911162113927E-3</v>
      </c>
      <c r="O220" s="302"/>
      <c r="P220" s="303">
        <f t="shared" si="44"/>
        <v>3.2602403271144217E-3</v>
      </c>
      <c r="Q220" s="304"/>
      <c r="R220" s="182">
        <f t="shared" si="45"/>
        <v>1.5243776518155188</v>
      </c>
    </row>
    <row r="221" spans="2:18" ht="31.5" x14ac:dyDescent="0.25">
      <c r="B221" s="1">
        <v>53</v>
      </c>
      <c r="C221" s="178" t="s">
        <v>90</v>
      </c>
      <c r="D221" s="25" t="s">
        <v>186</v>
      </c>
      <c r="E221" s="183">
        <v>400</v>
      </c>
      <c r="F221" s="183">
        <f t="shared" si="38"/>
        <v>2.5159241646112824</v>
      </c>
      <c r="G221" s="201">
        <f t="shared" si="39"/>
        <v>1.1254777928682909</v>
      </c>
      <c r="H221" s="301">
        <f t="shared" si="40"/>
        <v>4.5565902545274935E-5</v>
      </c>
      <c r="I221" s="301"/>
      <c r="J221" s="302">
        <f t="shared" si="41"/>
        <v>9.1131805090549866E-6</v>
      </c>
      <c r="K221" s="302"/>
      <c r="L221" s="303">
        <f t="shared" si="42"/>
        <v>1.1254777928682909</v>
      </c>
      <c r="M221" s="304"/>
      <c r="N221" s="303">
        <f t="shared" si="43"/>
        <v>1.2758452712676983E-3</v>
      </c>
      <c r="O221" s="302"/>
      <c r="P221" s="303">
        <f t="shared" si="44"/>
        <v>2.4149928348995713E-3</v>
      </c>
      <c r="Q221" s="304"/>
      <c r="R221" s="182">
        <f t="shared" si="45"/>
        <v>1.1291686309744582</v>
      </c>
    </row>
    <row r="222" spans="2:18" ht="15.75" x14ac:dyDescent="0.25">
      <c r="B222" s="1">
        <v>54</v>
      </c>
      <c r="C222" s="179" t="s">
        <v>91</v>
      </c>
      <c r="D222" s="25" t="s">
        <v>186</v>
      </c>
      <c r="E222" s="183">
        <v>591</v>
      </c>
      <c r="F222" s="183">
        <f t="shared" si="38"/>
        <v>3.7172779532131699</v>
      </c>
      <c r="G222" s="201">
        <f t="shared" si="39"/>
        <v>1.6628934389629</v>
      </c>
      <c r="H222" s="301">
        <f t="shared" si="40"/>
        <v>6.7323621010643726E-5</v>
      </c>
      <c r="I222" s="301"/>
      <c r="J222" s="302">
        <f t="shared" si="41"/>
        <v>1.3464724202128745E-5</v>
      </c>
      <c r="K222" s="302"/>
      <c r="L222" s="303">
        <f t="shared" si="42"/>
        <v>1.6628934389629</v>
      </c>
      <c r="M222" s="304"/>
      <c r="N222" s="303">
        <f t="shared" si="43"/>
        <v>1.8850613882980243E-3</v>
      </c>
      <c r="O222" s="302"/>
      <c r="P222" s="303">
        <f t="shared" si="44"/>
        <v>3.5681519135641175E-3</v>
      </c>
      <c r="Q222" s="304"/>
      <c r="R222" s="182">
        <f t="shared" si="45"/>
        <v>1.6683466522647621</v>
      </c>
    </row>
    <row r="223" spans="2:18" ht="47.25" x14ac:dyDescent="0.25">
      <c r="B223" s="1">
        <v>55</v>
      </c>
      <c r="C223" s="178" t="s">
        <v>92</v>
      </c>
      <c r="D223" s="25" t="s">
        <v>186</v>
      </c>
      <c r="E223" s="183">
        <v>500</v>
      </c>
      <c r="F223" s="183">
        <f t="shared" si="38"/>
        <v>3.1449052057641032</v>
      </c>
      <c r="G223" s="201">
        <f t="shared" si="39"/>
        <v>1.4068472410853636</v>
      </c>
      <c r="H223" s="301">
        <f t="shared" si="40"/>
        <v>5.6957378181593677E-5</v>
      </c>
      <c r="I223" s="301"/>
      <c r="J223" s="302">
        <f t="shared" si="41"/>
        <v>1.1391475636318735E-5</v>
      </c>
      <c r="K223" s="302"/>
      <c r="L223" s="303">
        <f t="shared" si="42"/>
        <v>1.4068472410853636</v>
      </c>
      <c r="M223" s="304"/>
      <c r="N223" s="303">
        <f t="shared" si="43"/>
        <v>1.5948065890846229E-3</v>
      </c>
      <c r="O223" s="302"/>
      <c r="P223" s="303">
        <f t="shared" si="44"/>
        <v>3.0187410436244649E-3</v>
      </c>
      <c r="Q223" s="304"/>
      <c r="R223" s="182">
        <f t="shared" si="45"/>
        <v>1.4114607887180728</v>
      </c>
    </row>
    <row r="224" spans="2:18" ht="63" x14ac:dyDescent="0.25">
      <c r="B224" s="1">
        <v>56</v>
      </c>
      <c r="C224" s="178" t="s">
        <v>93</v>
      </c>
      <c r="D224" s="25" t="s">
        <v>186</v>
      </c>
      <c r="E224" s="183">
        <v>960</v>
      </c>
      <c r="F224" s="183">
        <f t="shared" si="38"/>
        <v>6.038217995067078</v>
      </c>
      <c r="G224" s="201">
        <f t="shared" si="39"/>
        <v>2.7011467028838982</v>
      </c>
      <c r="H224" s="301">
        <f t="shared" si="40"/>
        <v>1.0935816610865986E-4</v>
      </c>
      <c r="I224" s="301"/>
      <c r="J224" s="302">
        <f t="shared" si="41"/>
        <v>2.1871633221731971E-5</v>
      </c>
      <c r="K224" s="302"/>
      <c r="L224" s="303">
        <f t="shared" si="42"/>
        <v>2.7011467028838982</v>
      </c>
      <c r="M224" s="304"/>
      <c r="N224" s="303">
        <f t="shared" si="43"/>
        <v>3.0620286510424761E-3</v>
      </c>
      <c r="O224" s="302"/>
      <c r="P224" s="303">
        <f t="shared" si="44"/>
        <v>5.7959828037589724E-3</v>
      </c>
      <c r="Q224" s="304"/>
      <c r="R224" s="182">
        <f t="shared" si="45"/>
        <v>2.7100047143386994</v>
      </c>
    </row>
    <row r="225" spans="2:20" ht="47.25" x14ac:dyDescent="0.25">
      <c r="B225" s="1">
        <v>57</v>
      </c>
      <c r="C225" s="178" t="s">
        <v>94</v>
      </c>
      <c r="D225" s="25" t="s">
        <v>186</v>
      </c>
      <c r="E225" s="183">
        <v>4</v>
      </c>
      <c r="F225" s="183">
        <f t="shared" si="38"/>
        <v>2.5159241646112825E-2</v>
      </c>
      <c r="G225" s="201">
        <f t="shared" si="39"/>
        <v>1.1254777928682909E-2</v>
      </c>
      <c r="H225" s="301">
        <f t="shared" si="40"/>
        <v>4.5565902545274933E-7</v>
      </c>
      <c r="I225" s="301"/>
      <c r="J225" s="302">
        <f t="shared" si="41"/>
        <v>9.1131805090549866E-8</v>
      </c>
      <c r="K225" s="302"/>
      <c r="L225" s="303">
        <f t="shared" si="42"/>
        <v>1.1254777928682909E-2</v>
      </c>
      <c r="M225" s="304"/>
      <c r="N225" s="303">
        <f t="shared" si="43"/>
        <v>1.2758452712676981E-5</v>
      </c>
      <c r="O225" s="302"/>
      <c r="P225" s="303">
        <f t="shared" si="44"/>
        <v>2.4149928348995715E-5</v>
      </c>
      <c r="Q225" s="304"/>
      <c r="R225" s="182">
        <f t="shared" si="45"/>
        <v>1.1291686309744581E-2</v>
      </c>
    </row>
    <row r="226" spans="2:20" ht="47.25" x14ac:dyDescent="0.25">
      <c r="B226" s="1">
        <v>58</v>
      </c>
      <c r="C226" s="178" t="s">
        <v>95</v>
      </c>
      <c r="D226" s="25" t="s">
        <v>186</v>
      </c>
      <c r="E226" s="183">
        <v>0</v>
      </c>
      <c r="F226" s="183">
        <f t="shared" si="38"/>
        <v>0</v>
      </c>
      <c r="G226" s="201">
        <f t="shared" si="39"/>
        <v>0</v>
      </c>
      <c r="H226" s="301">
        <f t="shared" si="40"/>
        <v>0</v>
      </c>
      <c r="I226" s="301"/>
      <c r="J226" s="302">
        <f t="shared" si="41"/>
        <v>0</v>
      </c>
      <c r="K226" s="302"/>
      <c r="L226" s="303">
        <f t="shared" si="42"/>
        <v>0</v>
      </c>
      <c r="M226" s="304"/>
      <c r="N226" s="303">
        <f t="shared" si="43"/>
        <v>0</v>
      </c>
      <c r="O226" s="302"/>
      <c r="P226" s="303">
        <f t="shared" si="44"/>
        <v>0</v>
      </c>
      <c r="Q226" s="304"/>
      <c r="R226" s="182">
        <f t="shared" si="45"/>
        <v>0</v>
      </c>
    </row>
    <row r="227" spans="2:20" ht="31.5" x14ac:dyDescent="0.25">
      <c r="B227" s="1">
        <v>59</v>
      </c>
      <c r="C227" s="178" t="s">
        <v>96</v>
      </c>
      <c r="D227" s="25" t="s">
        <v>186</v>
      </c>
      <c r="E227" s="183">
        <v>673.55</v>
      </c>
      <c r="F227" s="183">
        <f t="shared" si="38"/>
        <v>4.2365018026848231</v>
      </c>
      <c r="G227" s="201">
        <f t="shared" si="39"/>
        <v>1.8951639184660931</v>
      </c>
      <c r="H227" s="301">
        <f t="shared" si="40"/>
        <v>7.6727284148424827E-5</v>
      </c>
      <c r="I227" s="301"/>
      <c r="J227" s="302">
        <f t="shared" si="41"/>
        <v>1.5345456829684964E-5</v>
      </c>
      <c r="K227" s="302"/>
      <c r="L227" s="303">
        <f t="shared" si="42"/>
        <v>1.8951639184660931</v>
      </c>
      <c r="M227" s="304"/>
      <c r="N227" s="303">
        <f t="shared" si="43"/>
        <v>2.1483639561558953E-3</v>
      </c>
      <c r="O227" s="302"/>
      <c r="P227" s="303">
        <f t="shared" si="44"/>
        <v>4.0665460598665153E-3</v>
      </c>
      <c r="Q227" s="304"/>
      <c r="R227" s="182">
        <f t="shared" si="45"/>
        <v>1.9013788284821156</v>
      </c>
    </row>
    <row r="228" spans="2:20" ht="63" x14ac:dyDescent="0.25">
      <c r="B228" s="1">
        <v>60</v>
      </c>
      <c r="C228" s="178" t="s">
        <v>97</v>
      </c>
      <c r="D228" s="25" t="s">
        <v>186</v>
      </c>
      <c r="E228" s="183">
        <v>60</v>
      </c>
      <c r="F228" s="183">
        <f t="shared" si="38"/>
        <v>0.37738862469169238</v>
      </c>
      <c r="G228" s="201">
        <f t="shared" si="39"/>
        <v>0.16882166893024364</v>
      </c>
      <c r="H228" s="301">
        <f t="shared" si="40"/>
        <v>6.8348853817912412E-6</v>
      </c>
      <c r="I228" s="301"/>
      <c r="J228" s="302">
        <f t="shared" si="41"/>
        <v>1.3669770763582482E-6</v>
      </c>
      <c r="K228" s="302"/>
      <c r="L228" s="303">
        <f t="shared" si="42"/>
        <v>0.16882166893024364</v>
      </c>
      <c r="M228" s="304"/>
      <c r="N228" s="303">
        <f t="shared" si="43"/>
        <v>1.9137679069015475E-4</v>
      </c>
      <c r="O228" s="302"/>
      <c r="P228" s="303">
        <f t="shared" si="44"/>
        <v>3.6224892523493578E-4</v>
      </c>
      <c r="Q228" s="304"/>
      <c r="R228" s="182">
        <f t="shared" si="45"/>
        <v>0.16937529464616871</v>
      </c>
    </row>
    <row r="229" spans="2:20" ht="47.25" x14ac:dyDescent="0.25">
      <c r="B229" s="1">
        <v>61</v>
      </c>
      <c r="C229" s="178" t="s">
        <v>98</v>
      </c>
      <c r="D229" s="25" t="s">
        <v>186</v>
      </c>
      <c r="E229" s="183">
        <v>200</v>
      </c>
      <c r="F229" s="183">
        <f t="shared" si="38"/>
        <v>1.2579620823056412</v>
      </c>
      <c r="G229" s="201">
        <f t="shared" si="39"/>
        <v>0.56273889643414543</v>
      </c>
      <c r="H229" s="301">
        <f t="shared" si="40"/>
        <v>2.2782951272637467E-5</v>
      </c>
      <c r="I229" s="301"/>
      <c r="J229" s="302">
        <f t="shared" si="41"/>
        <v>4.5565902545274933E-6</v>
      </c>
      <c r="K229" s="302"/>
      <c r="L229" s="303">
        <f t="shared" si="42"/>
        <v>0.56273889643414543</v>
      </c>
      <c r="M229" s="304"/>
      <c r="N229" s="303">
        <f t="shared" si="43"/>
        <v>6.3792263563384913E-4</v>
      </c>
      <c r="O229" s="302"/>
      <c r="P229" s="303">
        <f t="shared" si="44"/>
        <v>1.2074964174497856E-3</v>
      </c>
      <c r="Q229" s="304"/>
      <c r="R229" s="182">
        <f t="shared" si="45"/>
        <v>0.56458431548722909</v>
      </c>
    </row>
    <row r="230" spans="2:20" ht="47.25" x14ac:dyDescent="0.25">
      <c r="B230" s="1">
        <v>62</v>
      </c>
      <c r="C230" s="178" t="s">
        <v>99</v>
      </c>
      <c r="D230" s="25" t="s">
        <v>186</v>
      </c>
      <c r="E230" s="183">
        <v>200</v>
      </c>
      <c r="F230" s="183">
        <f t="shared" si="38"/>
        <v>1.2579620823056412</v>
      </c>
      <c r="G230" s="201">
        <f t="shared" si="39"/>
        <v>0.56273889643414543</v>
      </c>
      <c r="H230" s="301">
        <f t="shared" si="40"/>
        <v>2.2782951272637467E-5</v>
      </c>
      <c r="I230" s="301"/>
      <c r="J230" s="302">
        <f t="shared" si="41"/>
        <v>4.5565902545274933E-6</v>
      </c>
      <c r="K230" s="302"/>
      <c r="L230" s="303">
        <f t="shared" si="42"/>
        <v>0.56273889643414543</v>
      </c>
      <c r="M230" s="304"/>
      <c r="N230" s="303">
        <f t="shared" si="43"/>
        <v>6.3792263563384913E-4</v>
      </c>
      <c r="O230" s="302"/>
      <c r="P230" s="303">
        <f t="shared" si="44"/>
        <v>1.2074964174497856E-3</v>
      </c>
      <c r="Q230" s="304"/>
      <c r="R230" s="182">
        <f t="shared" si="45"/>
        <v>0.56458431548722909</v>
      </c>
    </row>
    <row r="231" spans="2:20" ht="47.25" x14ac:dyDescent="0.25">
      <c r="B231" s="1">
        <v>63</v>
      </c>
      <c r="C231" s="178" t="s">
        <v>100</v>
      </c>
      <c r="D231" s="25" t="s">
        <v>186</v>
      </c>
      <c r="E231" s="183">
        <v>0</v>
      </c>
      <c r="F231" s="183">
        <f t="shared" si="38"/>
        <v>0</v>
      </c>
      <c r="G231" s="201">
        <f t="shared" si="39"/>
        <v>0</v>
      </c>
      <c r="H231" s="301">
        <f t="shared" si="40"/>
        <v>0</v>
      </c>
      <c r="I231" s="301"/>
      <c r="J231" s="302">
        <f t="shared" si="41"/>
        <v>0</v>
      </c>
      <c r="K231" s="302"/>
      <c r="L231" s="303">
        <f t="shared" si="42"/>
        <v>0</v>
      </c>
      <c r="M231" s="304"/>
      <c r="N231" s="303">
        <f t="shared" si="43"/>
        <v>0</v>
      </c>
      <c r="O231" s="302"/>
      <c r="P231" s="303">
        <f t="shared" si="44"/>
        <v>0</v>
      </c>
      <c r="Q231" s="304"/>
      <c r="R231" s="182">
        <f t="shared" si="45"/>
        <v>0</v>
      </c>
    </row>
    <row r="232" spans="2:20" ht="47.25" x14ac:dyDescent="0.25">
      <c r="B232" s="1">
        <v>64</v>
      </c>
      <c r="C232" s="178" t="s">
        <v>101</v>
      </c>
      <c r="D232" s="25" t="s">
        <v>186</v>
      </c>
      <c r="E232" s="183">
        <v>237.39</v>
      </c>
      <c r="F232" s="183">
        <f t="shared" si="38"/>
        <v>1.4931380935926808</v>
      </c>
      <c r="G232" s="201">
        <f t="shared" si="39"/>
        <v>0.66794293312250896</v>
      </c>
      <c r="H232" s="301">
        <f t="shared" si="40"/>
        <v>2.7042224013057042E-5</v>
      </c>
      <c r="I232" s="301"/>
      <c r="J232" s="302">
        <f t="shared" si="41"/>
        <v>5.4084448026114081E-6</v>
      </c>
      <c r="K232" s="302"/>
      <c r="L232" s="303">
        <f t="shared" si="42"/>
        <v>0.66794293312250896</v>
      </c>
      <c r="M232" s="304"/>
      <c r="N232" s="303">
        <f t="shared" si="43"/>
        <v>7.5718227236559721E-4</v>
      </c>
      <c r="O232" s="302"/>
      <c r="P232" s="303">
        <f t="shared" si="44"/>
        <v>1.4332378726920232E-3</v>
      </c>
      <c r="Q232" s="304"/>
      <c r="R232" s="182">
        <f t="shared" si="45"/>
        <v>0.67013335326756651</v>
      </c>
    </row>
    <row r="233" spans="2:20" ht="23.25" customHeight="1" x14ac:dyDescent="0.25">
      <c r="B233" s="1"/>
      <c r="C233" s="1"/>
      <c r="D233" s="25"/>
      <c r="E233" s="183">
        <f>SUM(E169:E232)</f>
        <v>75197.453499999989</v>
      </c>
      <c r="F233" s="183">
        <f>SUM(F169:F232)</f>
        <v>472.97772594470825</v>
      </c>
      <c r="G233" s="183">
        <f>SUM(G169:G232)</f>
        <v>211.58265998623983</v>
      </c>
      <c r="H233" s="301">
        <f>SUM(H169:I232)</f>
        <v>8.5660995945846113E-3</v>
      </c>
      <c r="I233" s="301"/>
      <c r="J233" s="301">
        <f>SUM(J169:K232)</f>
        <v>1.7132199189169219E-3</v>
      </c>
      <c r="K233" s="301"/>
      <c r="L233" s="301">
        <f>SUM(L169:M232)</f>
        <v>211.58265998623983</v>
      </c>
      <c r="M233" s="301"/>
      <c r="N233" s="301">
        <f>SUM(N169:O232)</f>
        <v>0.23985078864836903</v>
      </c>
      <c r="O233" s="301"/>
      <c r="P233" s="301">
        <f>SUM(P169:Q232)</f>
        <v>0.45400327851298433</v>
      </c>
      <c r="Q233" s="301"/>
      <c r="R233" s="182">
        <f>SUM(R169:R232)</f>
        <v>212.27651405340112</v>
      </c>
    </row>
    <row r="234" spans="2:20" x14ac:dyDescent="0.25">
      <c r="B234" s="1"/>
      <c r="C234" s="1"/>
      <c r="D234" s="26" t="s">
        <v>148</v>
      </c>
      <c r="E234" s="320">
        <f>SUM(E31:F167)</f>
        <v>10376304.200072693</v>
      </c>
      <c r="F234" s="321"/>
      <c r="G234" s="320">
        <f>SUM(G31:I167)</f>
        <v>18801.142914181899</v>
      </c>
      <c r="H234" s="322"/>
      <c r="I234" s="321"/>
      <c r="J234" s="320">
        <f>SUM(J31:K167)</f>
        <v>4.8320845293232592E-2</v>
      </c>
      <c r="K234" s="321"/>
      <c r="L234" s="320">
        <f>SUM(L31:M167)</f>
        <v>28412.613206382623</v>
      </c>
      <c r="M234" s="321"/>
      <c r="N234" s="320">
        <f>SUM(N31:O167)</f>
        <v>13.289953997324986</v>
      </c>
      <c r="O234" s="321"/>
      <c r="P234" s="320">
        <f>SUM(P31:Q167)</f>
        <v>12.805024002706645</v>
      </c>
      <c r="Q234" s="321"/>
      <c r="R234" s="26">
        <f>SUM(R31:R167)</f>
        <v>28438.708184382649</v>
      </c>
    </row>
    <row r="235" spans="2:20" x14ac:dyDescent="0.25">
      <c r="D235" s="175"/>
      <c r="E235" s="176"/>
      <c r="F235" s="176"/>
      <c r="G235" s="176"/>
      <c r="H235" s="176"/>
      <c r="I235" s="176"/>
      <c r="J235" s="176"/>
      <c r="K235" s="176"/>
      <c r="L235" s="176"/>
      <c r="M235" s="176"/>
      <c r="N235" s="176"/>
      <c r="O235" s="176"/>
      <c r="P235" s="176"/>
      <c r="Q235" s="176"/>
      <c r="R235" s="175"/>
      <c r="S235" s="177"/>
      <c r="T235" s="177"/>
    </row>
    <row r="236" spans="2:20" x14ac:dyDescent="0.25">
      <c r="D236" s="175"/>
      <c r="E236" s="176"/>
      <c r="F236" s="176"/>
      <c r="G236" s="176"/>
      <c r="H236" s="176"/>
      <c r="I236" s="176"/>
      <c r="J236" s="176"/>
      <c r="K236" s="176"/>
      <c r="L236" s="176"/>
      <c r="M236" s="176"/>
      <c r="N236" s="176"/>
      <c r="O236" s="176"/>
      <c r="P236" s="176"/>
      <c r="Q236" s="176"/>
      <c r="R236" s="175"/>
      <c r="S236" s="177"/>
      <c r="T236" s="177"/>
    </row>
    <row r="237" spans="2:20" x14ac:dyDescent="0.25">
      <c r="D237" s="175"/>
      <c r="E237" s="176"/>
      <c r="F237" s="176"/>
      <c r="G237" s="176"/>
      <c r="H237" s="176"/>
      <c r="I237" s="176"/>
      <c r="J237" s="176"/>
      <c r="K237" s="176"/>
      <c r="L237" s="176"/>
      <c r="M237" s="176"/>
      <c r="N237" s="176"/>
      <c r="O237" s="176"/>
      <c r="P237" s="176"/>
      <c r="Q237" s="176"/>
      <c r="R237" s="175"/>
      <c r="S237" s="177"/>
      <c r="T237" s="177"/>
    </row>
    <row r="238" spans="2:20" ht="18.75" x14ac:dyDescent="0.3">
      <c r="D238" s="69" t="s">
        <v>187</v>
      </c>
      <c r="T238" s="177"/>
    </row>
    <row r="239" spans="2:20" x14ac:dyDescent="0.25">
      <c r="T239" s="177"/>
    </row>
    <row r="240" spans="2:20" x14ac:dyDescent="0.25">
      <c r="B240" s="1"/>
      <c r="C240" s="1"/>
      <c r="D240" s="21" t="s">
        <v>4</v>
      </c>
      <c r="E240" s="308" t="s">
        <v>172</v>
      </c>
      <c r="F240" s="308"/>
      <c r="G240" s="308" t="s">
        <v>173</v>
      </c>
      <c r="H240" s="308"/>
      <c r="I240" s="308"/>
      <c r="J240" s="24" t="s">
        <v>174</v>
      </c>
      <c r="K240" s="24"/>
      <c r="L240" s="24" t="s">
        <v>188</v>
      </c>
      <c r="M240" s="24"/>
      <c r="N240" s="305" t="s">
        <v>176</v>
      </c>
      <c r="O240" s="307"/>
      <c r="P240" s="306" t="s">
        <v>177</v>
      </c>
      <c r="Q240" s="307"/>
      <c r="R240" s="24" t="s">
        <v>189</v>
      </c>
      <c r="T240" s="177"/>
    </row>
    <row r="241" spans="2:20" x14ac:dyDescent="0.25">
      <c r="B241" s="1"/>
      <c r="C241" s="1"/>
      <c r="D241" s="25" t="s">
        <v>15</v>
      </c>
      <c r="E241" s="242">
        <f>G16*L7*N7</f>
        <v>1724.6004234223803</v>
      </c>
      <c r="F241" s="242"/>
      <c r="G241" s="242">
        <f>G16*L7*O7</f>
        <v>0.62215022489984861</v>
      </c>
      <c r="H241" s="242"/>
      <c r="I241" s="242"/>
      <c r="J241" s="242">
        <f>G16*L7*P7</f>
        <v>0.1990880719679515</v>
      </c>
      <c r="K241" s="242"/>
      <c r="L241" s="242">
        <f>E241</f>
        <v>1724.6004234223803</v>
      </c>
      <c r="M241" s="242"/>
      <c r="N241" s="242">
        <f>G241*Q7</f>
        <v>17.420206297195762</v>
      </c>
      <c r="O241" s="242"/>
      <c r="P241" s="242">
        <f>J241*R7</f>
        <v>52.758339071507145</v>
      </c>
      <c r="Q241" s="242"/>
      <c r="R241" s="1">
        <f>SUM(L241:Q241)</f>
        <v>1794.7789687910833</v>
      </c>
      <c r="T241" s="177"/>
    </row>
    <row r="242" spans="2:20" x14ac:dyDescent="0.25">
      <c r="B242" s="1"/>
      <c r="C242" s="1"/>
      <c r="D242" s="25" t="s">
        <v>15</v>
      </c>
      <c r="E242" s="195" t="s">
        <v>178</v>
      </c>
      <c r="F242" s="195" t="s">
        <v>179</v>
      </c>
      <c r="G242" s="202" t="s">
        <v>180</v>
      </c>
      <c r="H242" s="308" t="s">
        <v>181</v>
      </c>
      <c r="I242" s="308"/>
      <c r="J242" s="305" t="s">
        <v>174</v>
      </c>
      <c r="K242" s="305"/>
      <c r="L242" s="306" t="s">
        <v>175</v>
      </c>
      <c r="M242" s="307"/>
      <c r="N242" s="306" t="s">
        <v>176</v>
      </c>
      <c r="O242" s="305"/>
      <c r="P242" s="306" t="s">
        <v>177</v>
      </c>
      <c r="Q242" s="307"/>
      <c r="R242" s="24" t="s">
        <v>177</v>
      </c>
    </row>
    <row r="243" spans="2:20" ht="31.5" x14ac:dyDescent="0.25">
      <c r="B243" s="1">
        <v>1</v>
      </c>
      <c r="C243" s="178" t="s">
        <v>38</v>
      </c>
      <c r="D243" s="25" t="s">
        <v>15</v>
      </c>
      <c r="E243" s="201">
        <v>2408.6800000000003</v>
      </c>
      <c r="F243" s="201">
        <f t="shared" ref="F243:F274" si="46">E243/158.987304</f>
        <v>15.150140542039761</v>
      </c>
      <c r="G243" s="201">
        <f t="shared" ref="G243:G274" si="47">F243*$L$7*$N$7</f>
        <v>5.6327389277574031</v>
      </c>
      <c r="H243" s="301">
        <f t="shared" ref="H243:H274" si="48">F243*$L$7*$O$7</f>
        <v>2.0320126002010834E-3</v>
      </c>
      <c r="I243" s="301"/>
      <c r="J243" s="302">
        <f t="shared" ref="J243:J274" si="49">F243*$L$7*$P$7</f>
        <v>6.5024403206434653E-4</v>
      </c>
      <c r="K243" s="302"/>
      <c r="L243" s="303">
        <f t="shared" ref="L243:L274" si="50">G243</f>
        <v>5.6327389277574031</v>
      </c>
      <c r="M243" s="304"/>
      <c r="N243" s="303">
        <f t="shared" ref="N243:N274" si="51">H243*$Q$7</f>
        <v>5.6896352805630337E-2</v>
      </c>
      <c r="O243" s="302"/>
      <c r="P243" s="303">
        <f t="shared" ref="P243:P274" si="52">J243*$R$7</f>
        <v>0.17231466849705182</v>
      </c>
      <c r="Q243" s="304"/>
      <c r="R243" s="182">
        <f t="shared" ref="R243:R274" si="53">SUM(L243:Q243)</f>
        <v>5.8619499490600848</v>
      </c>
    </row>
    <row r="244" spans="2:20" ht="47.25" x14ac:dyDescent="0.25">
      <c r="B244" s="1">
        <v>2</v>
      </c>
      <c r="C244" s="178" t="s">
        <v>39</v>
      </c>
      <c r="D244" s="25" t="s">
        <v>15</v>
      </c>
      <c r="E244" s="201">
        <v>720</v>
      </c>
      <c r="F244" s="201">
        <f t="shared" si="46"/>
        <v>4.5286634963003083</v>
      </c>
      <c r="G244" s="201">
        <f t="shared" si="47"/>
        <v>1.683732180275225</v>
      </c>
      <c r="H244" s="301">
        <f t="shared" si="48"/>
        <v>6.0740699144127891E-4</v>
      </c>
      <c r="I244" s="301"/>
      <c r="J244" s="302">
        <f t="shared" si="49"/>
        <v>1.9437023726120921E-4</v>
      </c>
      <c r="K244" s="302"/>
      <c r="L244" s="303">
        <f t="shared" si="50"/>
        <v>1.683732180275225</v>
      </c>
      <c r="M244" s="304"/>
      <c r="N244" s="303">
        <f t="shared" si="51"/>
        <v>1.7007395760355808E-2</v>
      </c>
      <c r="O244" s="302"/>
      <c r="P244" s="303">
        <f t="shared" si="52"/>
        <v>5.1508112874220441E-2</v>
      </c>
      <c r="Q244" s="304"/>
      <c r="R244" s="182">
        <f t="shared" si="53"/>
        <v>1.7522476889098013</v>
      </c>
    </row>
    <row r="245" spans="2:20" ht="31.5" x14ac:dyDescent="0.25">
      <c r="B245" s="1">
        <v>3</v>
      </c>
      <c r="C245" s="178" t="s">
        <v>40</v>
      </c>
      <c r="D245" s="25" t="s">
        <v>15</v>
      </c>
      <c r="E245" s="201">
        <v>1960.6</v>
      </c>
      <c r="F245" s="201">
        <f t="shared" si="46"/>
        <v>12.3318022928422</v>
      </c>
      <c r="G245" s="201">
        <f t="shared" si="47"/>
        <v>4.5848962675661191</v>
      </c>
      <c r="H245" s="301">
        <f t="shared" si="48"/>
        <v>1.6540029825274601E-3</v>
      </c>
      <c r="I245" s="301"/>
      <c r="J245" s="302">
        <f t="shared" si="49"/>
        <v>5.2928095440878716E-4</v>
      </c>
      <c r="K245" s="302"/>
      <c r="L245" s="303">
        <f t="shared" si="50"/>
        <v>4.5848962675661191</v>
      </c>
      <c r="M245" s="304"/>
      <c r="N245" s="303">
        <f t="shared" si="51"/>
        <v>4.6312083510768882E-2</v>
      </c>
      <c r="O245" s="302"/>
      <c r="P245" s="303">
        <f t="shared" si="52"/>
        <v>0.14025945291832859</v>
      </c>
      <c r="Q245" s="304"/>
      <c r="R245" s="182">
        <f t="shared" si="53"/>
        <v>4.7714678039952174</v>
      </c>
    </row>
    <row r="246" spans="2:20" ht="31.5" x14ac:dyDescent="0.25">
      <c r="B246" s="1">
        <v>4</v>
      </c>
      <c r="C246" s="178" t="s">
        <v>41</v>
      </c>
      <c r="D246" s="25" t="s">
        <v>15</v>
      </c>
      <c r="E246" s="201">
        <v>3792.1459999999997</v>
      </c>
      <c r="F246" s="201">
        <f t="shared" si="46"/>
        <v>23.851879392835041</v>
      </c>
      <c r="G246" s="201">
        <f t="shared" si="47"/>
        <v>8.8679975729194087</v>
      </c>
      <c r="H246" s="301">
        <f t="shared" si="48"/>
        <v>3.1991333235640001E-3</v>
      </c>
      <c r="I246" s="301"/>
      <c r="J246" s="302">
        <f t="shared" si="49"/>
        <v>1.0237226635404799E-3</v>
      </c>
      <c r="K246" s="302"/>
      <c r="L246" s="303">
        <f t="shared" si="50"/>
        <v>8.8679975729194087</v>
      </c>
      <c r="M246" s="304"/>
      <c r="N246" s="303">
        <f t="shared" si="51"/>
        <v>8.9575733059791995E-2</v>
      </c>
      <c r="O246" s="302"/>
      <c r="P246" s="303">
        <f t="shared" si="52"/>
        <v>0.27128650583822717</v>
      </c>
      <c r="Q246" s="304"/>
      <c r="R246" s="182">
        <f t="shared" si="53"/>
        <v>9.2288598118174274</v>
      </c>
    </row>
    <row r="247" spans="2:20" ht="63" x14ac:dyDescent="0.25">
      <c r="B247" s="1">
        <v>5</v>
      </c>
      <c r="C247" s="178" t="s">
        <v>42</v>
      </c>
      <c r="D247" s="25" t="s">
        <v>15</v>
      </c>
      <c r="E247" s="201">
        <v>389</v>
      </c>
      <c r="F247" s="201">
        <f t="shared" si="46"/>
        <v>2.4467362500844723</v>
      </c>
      <c r="G247" s="201">
        <f t="shared" si="47"/>
        <v>0.9096830807320313</v>
      </c>
      <c r="H247" s="301">
        <f t="shared" si="48"/>
        <v>3.2816849954257987E-4</v>
      </c>
      <c r="I247" s="301"/>
      <c r="J247" s="302">
        <f t="shared" si="49"/>
        <v>1.0501391985362553E-4</v>
      </c>
      <c r="K247" s="302"/>
      <c r="L247" s="303">
        <f t="shared" si="50"/>
        <v>0.9096830807320313</v>
      </c>
      <c r="M247" s="304"/>
      <c r="N247" s="303">
        <f t="shared" si="51"/>
        <v>9.1887179871922367E-3</v>
      </c>
      <c r="O247" s="302"/>
      <c r="P247" s="303">
        <f t="shared" si="52"/>
        <v>2.7828688761210765E-2</v>
      </c>
      <c r="Q247" s="304"/>
      <c r="R247" s="182">
        <f t="shared" si="53"/>
        <v>0.94670048748043434</v>
      </c>
    </row>
    <row r="248" spans="2:20" ht="47.25" x14ac:dyDescent="0.25">
      <c r="B248" s="1">
        <v>6</v>
      </c>
      <c r="C248" s="178" t="s">
        <v>43</v>
      </c>
      <c r="D248" s="25" t="s">
        <v>15</v>
      </c>
      <c r="E248" s="201">
        <v>800</v>
      </c>
      <c r="F248" s="201">
        <f t="shared" si="46"/>
        <v>5.0318483292225649</v>
      </c>
      <c r="G248" s="201">
        <f t="shared" si="47"/>
        <v>1.8708135336391389</v>
      </c>
      <c r="H248" s="301">
        <f t="shared" si="48"/>
        <v>6.7489665715697654E-4</v>
      </c>
      <c r="I248" s="301"/>
      <c r="J248" s="302">
        <f t="shared" si="49"/>
        <v>2.1596693029023243E-4</v>
      </c>
      <c r="K248" s="302"/>
      <c r="L248" s="303">
        <f t="shared" si="50"/>
        <v>1.8708135336391389</v>
      </c>
      <c r="M248" s="304"/>
      <c r="N248" s="303">
        <f t="shared" si="51"/>
        <v>1.8897106400395342E-2</v>
      </c>
      <c r="O248" s="302"/>
      <c r="P248" s="303">
        <f t="shared" si="52"/>
        <v>5.7231236526911596E-2</v>
      </c>
      <c r="Q248" s="304"/>
      <c r="R248" s="182">
        <f t="shared" si="53"/>
        <v>1.9469418765664459</v>
      </c>
    </row>
    <row r="249" spans="2:20" ht="31.5" x14ac:dyDescent="0.25">
      <c r="B249" s="1">
        <v>7</v>
      </c>
      <c r="C249" s="178" t="s">
        <v>44</v>
      </c>
      <c r="D249" s="25" t="s">
        <v>15</v>
      </c>
      <c r="E249" s="201">
        <v>3020.5640000000003</v>
      </c>
      <c r="F249" s="201">
        <f t="shared" si="46"/>
        <v>18.998774895887287</v>
      </c>
      <c r="G249" s="201">
        <f t="shared" si="47"/>
        <v>7.0636400130289658</v>
      </c>
      <c r="H249" s="301">
        <f t="shared" si="48"/>
        <v>2.5482106829108823E-3</v>
      </c>
      <c r="I249" s="301"/>
      <c r="J249" s="302">
        <f t="shared" si="49"/>
        <v>8.1542741853148223E-4</v>
      </c>
      <c r="K249" s="302"/>
      <c r="L249" s="303">
        <f t="shared" si="50"/>
        <v>7.0636400130289658</v>
      </c>
      <c r="M249" s="304"/>
      <c r="N249" s="303">
        <f t="shared" si="51"/>
        <v>7.1349899121504703E-2</v>
      </c>
      <c r="O249" s="302"/>
      <c r="P249" s="303">
        <f t="shared" si="52"/>
        <v>0.21608826591084279</v>
      </c>
      <c r="Q249" s="304"/>
      <c r="R249" s="182">
        <f t="shared" si="53"/>
        <v>7.3510781780613135</v>
      </c>
    </row>
    <row r="250" spans="2:20" ht="31.5" x14ac:dyDescent="0.25">
      <c r="B250" s="1">
        <v>8</v>
      </c>
      <c r="C250" s="178" t="s">
        <v>45</v>
      </c>
      <c r="D250" s="25" t="s">
        <v>15</v>
      </c>
      <c r="E250" s="201">
        <v>0</v>
      </c>
      <c r="F250" s="201">
        <f t="shared" si="46"/>
        <v>0</v>
      </c>
      <c r="G250" s="201">
        <f t="shared" si="47"/>
        <v>0</v>
      </c>
      <c r="H250" s="301">
        <f t="shared" si="48"/>
        <v>0</v>
      </c>
      <c r="I250" s="301"/>
      <c r="J250" s="302">
        <f t="shared" si="49"/>
        <v>0</v>
      </c>
      <c r="K250" s="302"/>
      <c r="L250" s="303">
        <f t="shared" si="50"/>
        <v>0</v>
      </c>
      <c r="M250" s="304"/>
      <c r="N250" s="303">
        <f t="shared" si="51"/>
        <v>0</v>
      </c>
      <c r="O250" s="302"/>
      <c r="P250" s="303">
        <f t="shared" si="52"/>
        <v>0</v>
      </c>
      <c r="Q250" s="304"/>
      <c r="R250" s="182">
        <f t="shared" si="53"/>
        <v>0</v>
      </c>
    </row>
    <row r="251" spans="2:20" ht="47.25" x14ac:dyDescent="0.25">
      <c r="B251" s="1">
        <v>9</v>
      </c>
      <c r="C251" s="178" t="s">
        <v>46</v>
      </c>
      <c r="D251" s="25" t="s">
        <v>15</v>
      </c>
      <c r="E251" s="201">
        <v>0</v>
      </c>
      <c r="F251" s="201">
        <f t="shared" si="46"/>
        <v>0</v>
      </c>
      <c r="G251" s="201">
        <f t="shared" si="47"/>
        <v>0</v>
      </c>
      <c r="H251" s="301">
        <f t="shared" si="48"/>
        <v>0</v>
      </c>
      <c r="I251" s="301"/>
      <c r="J251" s="302">
        <f t="shared" si="49"/>
        <v>0</v>
      </c>
      <c r="K251" s="302"/>
      <c r="L251" s="303">
        <f t="shared" si="50"/>
        <v>0</v>
      </c>
      <c r="M251" s="304"/>
      <c r="N251" s="303">
        <f t="shared" si="51"/>
        <v>0</v>
      </c>
      <c r="O251" s="302"/>
      <c r="P251" s="303">
        <f t="shared" si="52"/>
        <v>0</v>
      </c>
      <c r="Q251" s="304"/>
      <c r="R251" s="182">
        <f t="shared" si="53"/>
        <v>0</v>
      </c>
    </row>
    <row r="252" spans="2:20" ht="47.25" x14ac:dyDescent="0.25">
      <c r="B252" s="1">
        <v>10</v>
      </c>
      <c r="C252" s="178" t="s">
        <v>47</v>
      </c>
      <c r="D252" s="25" t="s">
        <v>15</v>
      </c>
      <c r="E252" s="201">
        <v>14796</v>
      </c>
      <c r="F252" s="201">
        <f t="shared" si="46"/>
        <v>93.064034848971346</v>
      </c>
      <c r="G252" s="201">
        <f t="shared" si="47"/>
        <v>34.600696304655884</v>
      </c>
      <c r="H252" s="301">
        <f t="shared" si="48"/>
        <v>1.2482213674118284E-2</v>
      </c>
      <c r="I252" s="301"/>
      <c r="J252" s="302">
        <f t="shared" si="49"/>
        <v>3.9943083757178494E-3</v>
      </c>
      <c r="K252" s="302"/>
      <c r="L252" s="303">
        <f t="shared" si="50"/>
        <v>34.600696304655884</v>
      </c>
      <c r="M252" s="304"/>
      <c r="N252" s="303">
        <f t="shared" si="51"/>
        <v>0.34950198287531198</v>
      </c>
      <c r="O252" s="302"/>
      <c r="P252" s="303">
        <f t="shared" si="52"/>
        <v>1.0584917195652301</v>
      </c>
      <c r="Q252" s="304"/>
      <c r="R252" s="182">
        <f t="shared" si="53"/>
        <v>36.008690007096426</v>
      </c>
    </row>
    <row r="253" spans="2:20" ht="31.5" x14ac:dyDescent="0.25">
      <c r="B253" s="1">
        <v>11</v>
      </c>
      <c r="C253" s="178" t="s">
        <v>48</v>
      </c>
      <c r="D253" s="25" t="s">
        <v>15</v>
      </c>
      <c r="E253" s="201">
        <v>2432</v>
      </c>
      <c r="F253" s="201">
        <f t="shared" si="46"/>
        <v>15.296818920836598</v>
      </c>
      <c r="G253" s="201">
        <f t="shared" si="47"/>
        <v>5.687273142262983</v>
      </c>
      <c r="H253" s="301">
        <f t="shared" si="48"/>
        <v>2.0516858377572088E-3</v>
      </c>
      <c r="I253" s="301"/>
      <c r="J253" s="302">
        <f t="shared" si="49"/>
        <v>6.5653946808230668E-4</v>
      </c>
      <c r="K253" s="302"/>
      <c r="L253" s="303">
        <f t="shared" si="50"/>
        <v>5.687273142262983</v>
      </c>
      <c r="M253" s="304"/>
      <c r="N253" s="303">
        <f t="shared" si="51"/>
        <v>5.7447203457201848E-2</v>
      </c>
      <c r="O253" s="302"/>
      <c r="P253" s="303">
        <f t="shared" si="52"/>
        <v>0.17398295904181127</v>
      </c>
      <c r="Q253" s="304"/>
      <c r="R253" s="182">
        <f t="shared" si="53"/>
        <v>5.9187033047619959</v>
      </c>
    </row>
    <row r="254" spans="2:20" ht="31.5" x14ac:dyDescent="0.25">
      <c r="B254" s="1">
        <v>12</v>
      </c>
      <c r="C254" s="178" t="s">
        <v>49</v>
      </c>
      <c r="D254" s="25" t="s">
        <v>15</v>
      </c>
      <c r="E254" s="201">
        <v>0</v>
      </c>
      <c r="F254" s="201">
        <f t="shared" si="46"/>
        <v>0</v>
      </c>
      <c r="G254" s="201">
        <f t="shared" si="47"/>
        <v>0</v>
      </c>
      <c r="H254" s="301">
        <f t="shared" si="48"/>
        <v>0</v>
      </c>
      <c r="I254" s="301"/>
      <c r="J254" s="302">
        <f t="shared" si="49"/>
        <v>0</v>
      </c>
      <c r="K254" s="302"/>
      <c r="L254" s="303">
        <f t="shared" si="50"/>
        <v>0</v>
      </c>
      <c r="M254" s="304"/>
      <c r="N254" s="303">
        <f t="shared" si="51"/>
        <v>0</v>
      </c>
      <c r="O254" s="302"/>
      <c r="P254" s="303">
        <f t="shared" si="52"/>
        <v>0</v>
      </c>
      <c r="Q254" s="304"/>
      <c r="R254" s="182">
        <f t="shared" si="53"/>
        <v>0</v>
      </c>
    </row>
    <row r="255" spans="2:20" ht="31.5" x14ac:dyDescent="0.25">
      <c r="B255" s="1">
        <v>13</v>
      </c>
      <c r="C255" s="178" t="s">
        <v>50</v>
      </c>
      <c r="D255" s="25" t="s">
        <v>15</v>
      </c>
      <c r="E255" s="201">
        <v>15168</v>
      </c>
      <c r="F255" s="201">
        <f t="shared" si="46"/>
        <v>95.40384432205984</v>
      </c>
      <c r="G255" s="201">
        <f t="shared" si="47"/>
        <v>35.470624597798079</v>
      </c>
      <c r="H255" s="301">
        <f t="shared" si="48"/>
        <v>1.2796040619696279E-2</v>
      </c>
      <c r="I255" s="301"/>
      <c r="J255" s="302">
        <f t="shared" si="49"/>
        <v>4.0947329983028078E-3</v>
      </c>
      <c r="K255" s="302"/>
      <c r="L255" s="303">
        <f t="shared" si="50"/>
        <v>35.470624597798079</v>
      </c>
      <c r="M255" s="304"/>
      <c r="N255" s="303">
        <f t="shared" si="51"/>
        <v>0.35828913735149581</v>
      </c>
      <c r="O255" s="302"/>
      <c r="P255" s="303">
        <f t="shared" si="52"/>
        <v>1.0851042445502441</v>
      </c>
      <c r="Q255" s="304"/>
      <c r="R255" s="182">
        <f t="shared" si="53"/>
        <v>36.914017979699821</v>
      </c>
    </row>
    <row r="256" spans="2:20" ht="31.5" x14ac:dyDescent="0.25">
      <c r="B256" s="1">
        <v>14</v>
      </c>
      <c r="C256" s="178" t="s">
        <v>51</v>
      </c>
      <c r="D256" s="25" t="s">
        <v>15</v>
      </c>
      <c r="E256" s="201">
        <v>29853.932999999997</v>
      </c>
      <c r="F256" s="201">
        <f t="shared" si="46"/>
        <v>187.77557860846548</v>
      </c>
      <c r="G256" s="201">
        <f t="shared" si="47"/>
        <v>69.813927360945129</v>
      </c>
      <c r="H256" s="301">
        <f t="shared" si="48"/>
        <v>2.5185399480860435E-2</v>
      </c>
      <c r="I256" s="301"/>
      <c r="J256" s="302">
        <f t="shared" si="49"/>
        <v>8.0593278338753366E-3</v>
      </c>
      <c r="K256" s="302"/>
      <c r="L256" s="303">
        <f t="shared" si="50"/>
        <v>69.813927360945129</v>
      </c>
      <c r="M256" s="304"/>
      <c r="N256" s="303">
        <f t="shared" si="51"/>
        <v>0.70519118546409221</v>
      </c>
      <c r="O256" s="302"/>
      <c r="P256" s="303">
        <f t="shared" si="52"/>
        <v>2.1357218759769641</v>
      </c>
      <c r="Q256" s="304"/>
      <c r="R256" s="182">
        <f t="shared" si="53"/>
        <v>72.654840422386187</v>
      </c>
    </row>
    <row r="257" spans="2:18" ht="31.5" x14ac:dyDescent="0.25">
      <c r="B257" s="1">
        <v>15</v>
      </c>
      <c r="C257" s="178" t="s">
        <v>52</v>
      </c>
      <c r="D257" s="25" t="s">
        <v>15</v>
      </c>
      <c r="E257" s="201">
        <v>4160</v>
      </c>
      <c r="F257" s="201">
        <f t="shared" si="46"/>
        <v>26.165611311957338</v>
      </c>
      <c r="G257" s="201">
        <f t="shared" si="47"/>
        <v>9.7282303749235233</v>
      </c>
      <c r="H257" s="301">
        <f t="shared" si="48"/>
        <v>3.5094626172162786E-3</v>
      </c>
      <c r="I257" s="301"/>
      <c r="J257" s="302">
        <f t="shared" si="49"/>
        <v>1.1230280375092089E-3</v>
      </c>
      <c r="K257" s="302"/>
      <c r="L257" s="303">
        <f t="shared" si="50"/>
        <v>9.7282303749235233</v>
      </c>
      <c r="M257" s="304"/>
      <c r="N257" s="303">
        <f t="shared" si="51"/>
        <v>9.8264953282055797E-2</v>
      </c>
      <c r="O257" s="302"/>
      <c r="P257" s="303">
        <f t="shared" si="52"/>
        <v>0.29760242993994035</v>
      </c>
      <c r="Q257" s="304"/>
      <c r="R257" s="182">
        <f t="shared" si="53"/>
        <v>10.12409775814552</v>
      </c>
    </row>
    <row r="258" spans="2:18" ht="47.25" x14ac:dyDescent="0.25">
      <c r="B258" s="1">
        <v>16</v>
      </c>
      <c r="C258" s="178" t="s">
        <v>53</v>
      </c>
      <c r="D258" s="25" t="s">
        <v>15</v>
      </c>
      <c r="E258" s="201">
        <v>7992</v>
      </c>
      <c r="F258" s="201">
        <f t="shared" si="46"/>
        <v>50.268164808933427</v>
      </c>
      <c r="G258" s="201">
        <f t="shared" si="47"/>
        <v>18.689427201055</v>
      </c>
      <c r="H258" s="301">
        <f t="shared" si="48"/>
        <v>6.7422176049981974E-3</v>
      </c>
      <c r="I258" s="301"/>
      <c r="J258" s="302">
        <f t="shared" si="49"/>
        <v>2.1575096335994227E-3</v>
      </c>
      <c r="K258" s="302"/>
      <c r="L258" s="303">
        <f t="shared" si="50"/>
        <v>18.689427201055</v>
      </c>
      <c r="M258" s="304"/>
      <c r="N258" s="303">
        <f t="shared" si="51"/>
        <v>0.18878209293994952</v>
      </c>
      <c r="O258" s="302"/>
      <c r="P258" s="303">
        <f t="shared" si="52"/>
        <v>0.571740052903847</v>
      </c>
      <c r="Q258" s="304"/>
      <c r="R258" s="182">
        <f t="shared" si="53"/>
        <v>19.449949346898798</v>
      </c>
    </row>
    <row r="259" spans="2:18" ht="47.25" x14ac:dyDescent="0.25">
      <c r="B259" s="1">
        <v>17</v>
      </c>
      <c r="C259" s="178" t="s">
        <v>54</v>
      </c>
      <c r="D259" s="25" t="s">
        <v>15</v>
      </c>
      <c r="E259" s="201">
        <v>6633</v>
      </c>
      <c r="F259" s="201">
        <f t="shared" si="46"/>
        <v>41.720312459666594</v>
      </c>
      <c r="G259" s="201">
        <f t="shared" si="47"/>
        <v>15.511382710785512</v>
      </c>
      <c r="H259" s="301">
        <f t="shared" si="48"/>
        <v>5.5957369086527819E-3</v>
      </c>
      <c r="I259" s="301"/>
      <c r="J259" s="302">
        <f t="shared" si="49"/>
        <v>1.79063581076889E-3</v>
      </c>
      <c r="K259" s="302"/>
      <c r="L259" s="303">
        <f t="shared" si="50"/>
        <v>15.511382710785512</v>
      </c>
      <c r="M259" s="304"/>
      <c r="N259" s="303">
        <f t="shared" si="51"/>
        <v>0.15668063344227789</v>
      </c>
      <c r="O259" s="302"/>
      <c r="P259" s="303">
        <f t="shared" si="52"/>
        <v>0.47451848985375583</v>
      </c>
      <c r="Q259" s="304"/>
      <c r="R259" s="182">
        <f t="shared" si="53"/>
        <v>16.142581834081547</v>
      </c>
    </row>
    <row r="260" spans="2:18" ht="31.5" x14ac:dyDescent="0.25">
      <c r="B260" s="1">
        <v>18</v>
      </c>
      <c r="C260" s="178" t="s">
        <v>55</v>
      </c>
      <c r="D260" s="25" t="s">
        <v>15</v>
      </c>
      <c r="E260" s="201">
        <v>10240</v>
      </c>
      <c r="F260" s="201">
        <f t="shared" si="46"/>
        <v>64.407658614048827</v>
      </c>
      <c r="G260" s="201">
        <f t="shared" si="47"/>
        <v>23.94641323058098</v>
      </c>
      <c r="H260" s="301">
        <f t="shared" si="48"/>
        <v>8.6386772116093004E-3</v>
      </c>
      <c r="I260" s="301"/>
      <c r="J260" s="302">
        <f t="shared" si="49"/>
        <v>2.7643767077149754E-3</v>
      </c>
      <c r="K260" s="302"/>
      <c r="L260" s="303">
        <f t="shared" si="50"/>
        <v>23.94641323058098</v>
      </c>
      <c r="M260" s="304"/>
      <c r="N260" s="303">
        <f t="shared" si="51"/>
        <v>0.24188296192506042</v>
      </c>
      <c r="O260" s="302"/>
      <c r="P260" s="303">
        <f t="shared" si="52"/>
        <v>0.73255982754446847</v>
      </c>
      <c r="Q260" s="304"/>
      <c r="R260" s="182">
        <f t="shared" si="53"/>
        <v>24.920856020050508</v>
      </c>
    </row>
    <row r="261" spans="2:18" ht="47.25" x14ac:dyDescent="0.25">
      <c r="B261" s="1">
        <v>19</v>
      </c>
      <c r="C261" s="178" t="s">
        <v>56</v>
      </c>
      <c r="D261" s="25" t="s">
        <v>15</v>
      </c>
      <c r="E261" s="201">
        <v>9535.09</v>
      </c>
      <c r="F261" s="201">
        <f t="shared" si="46"/>
        <v>59.973908356858487</v>
      </c>
      <c r="G261" s="201">
        <f t="shared" si="47"/>
        <v>22.297969270584023</v>
      </c>
      <c r="H261" s="301">
        <f t="shared" si="48"/>
        <v>8.0440004583636447E-3</v>
      </c>
      <c r="I261" s="301"/>
      <c r="J261" s="302">
        <f t="shared" si="49"/>
        <v>2.5740801466763658E-3</v>
      </c>
      <c r="K261" s="302"/>
      <c r="L261" s="303">
        <f t="shared" si="50"/>
        <v>22.297969270584023</v>
      </c>
      <c r="M261" s="304"/>
      <c r="N261" s="303">
        <f t="shared" si="51"/>
        <v>0.22523201283418204</v>
      </c>
      <c r="O261" s="302"/>
      <c r="P261" s="303">
        <f t="shared" si="52"/>
        <v>0.68213123886923699</v>
      </c>
      <c r="Q261" s="304"/>
      <c r="R261" s="182">
        <f t="shared" si="53"/>
        <v>23.205332522287442</v>
      </c>
    </row>
    <row r="262" spans="2:18" ht="31.5" x14ac:dyDescent="0.25">
      <c r="B262" s="1">
        <v>20</v>
      </c>
      <c r="C262" s="178" t="s">
        <v>57</v>
      </c>
      <c r="D262" s="25" t="s">
        <v>15</v>
      </c>
      <c r="E262" s="201">
        <v>3059</v>
      </c>
      <c r="F262" s="201">
        <f t="shared" si="46"/>
        <v>19.240530048864784</v>
      </c>
      <c r="G262" s="201">
        <f t="shared" si="47"/>
        <v>7.1535232492526584</v>
      </c>
      <c r="H262" s="301">
        <f t="shared" si="48"/>
        <v>2.5806360928039896E-3</v>
      </c>
      <c r="I262" s="301"/>
      <c r="J262" s="302">
        <f t="shared" si="49"/>
        <v>8.2580354969727647E-4</v>
      </c>
      <c r="K262" s="302"/>
      <c r="L262" s="303">
        <f t="shared" si="50"/>
        <v>7.1535232492526584</v>
      </c>
      <c r="M262" s="304"/>
      <c r="N262" s="303">
        <f t="shared" si="51"/>
        <v>7.2257810598511704E-2</v>
      </c>
      <c r="O262" s="302"/>
      <c r="P262" s="303">
        <f t="shared" si="52"/>
        <v>0.21883794066977827</v>
      </c>
      <c r="Q262" s="304"/>
      <c r="R262" s="182">
        <f t="shared" si="53"/>
        <v>7.444619000520948</v>
      </c>
    </row>
    <row r="263" spans="2:18" ht="31.5" x14ac:dyDescent="0.25">
      <c r="B263" s="1">
        <v>21</v>
      </c>
      <c r="C263" s="178" t="s">
        <v>58</v>
      </c>
      <c r="D263" s="25" t="s">
        <v>15</v>
      </c>
      <c r="E263" s="201">
        <v>1180</v>
      </c>
      <c r="F263" s="201">
        <f t="shared" si="46"/>
        <v>7.4219762856032832</v>
      </c>
      <c r="G263" s="201">
        <f t="shared" si="47"/>
        <v>2.75944996211773</v>
      </c>
      <c r="H263" s="301">
        <f t="shared" si="48"/>
        <v>9.9547256930654056E-4</v>
      </c>
      <c r="I263" s="301"/>
      <c r="J263" s="302">
        <f t="shared" si="49"/>
        <v>3.1855122217809285E-4</v>
      </c>
      <c r="K263" s="302"/>
      <c r="L263" s="303">
        <f t="shared" si="50"/>
        <v>2.75944996211773</v>
      </c>
      <c r="M263" s="304"/>
      <c r="N263" s="303">
        <f t="shared" si="51"/>
        <v>2.7873231940583137E-2</v>
      </c>
      <c r="O263" s="302"/>
      <c r="P263" s="303">
        <f t="shared" si="52"/>
        <v>8.4416073877194603E-2</v>
      </c>
      <c r="Q263" s="304"/>
      <c r="R263" s="182">
        <f t="shared" si="53"/>
        <v>2.8717392679355078</v>
      </c>
    </row>
    <row r="264" spans="2:18" ht="47.25" x14ac:dyDescent="0.25">
      <c r="B264" s="1">
        <v>22</v>
      </c>
      <c r="C264" s="178" t="s">
        <v>59</v>
      </c>
      <c r="D264" s="25" t="s">
        <v>15</v>
      </c>
      <c r="E264" s="201">
        <v>3059</v>
      </c>
      <c r="F264" s="201">
        <f t="shared" si="46"/>
        <v>19.240530048864784</v>
      </c>
      <c r="G264" s="201">
        <f t="shared" si="47"/>
        <v>7.1535232492526584</v>
      </c>
      <c r="H264" s="301">
        <f t="shared" si="48"/>
        <v>2.5806360928039896E-3</v>
      </c>
      <c r="I264" s="301"/>
      <c r="J264" s="302">
        <f t="shared" si="49"/>
        <v>8.2580354969727647E-4</v>
      </c>
      <c r="K264" s="302"/>
      <c r="L264" s="303">
        <f t="shared" si="50"/>
        <v>7.1535232492526584</v>
      </c>
      <c r="M264" s="304"/>
      <c r="N264" s="303">
        <f t="shared" si="51"/>
        <v>7.2257810598511704E-2</v>
      </c>
      <c r="O264" s="302"/>
      <c r="P264" s="303">
        <f t="shared" si="52"/>
        <v>0.21883794066977827</v>
      </c>
      <c r="Q264" s="304"/>
      <c r="R264" s="182">
        <f t="shared" si="53"/>
        <v>7.444619000520948</v>
      </c>
    </row>
    <row r="265" spans="2:18" ht="31.5" x14ac:dyDescent="0.25">
      <c r="B265" s="1">
        <v>23</v>
      </c>
      <c r="C265" s="178" t="s">
        <v>60</v>
      </c>
      <c r="D265" s="25" t="s">
        <v>15</v>
      </c>
      <c r="E265" s="201">
        <v>3285</v>
      </c>
      <c r="F265" s="201">
        <f t="shared" si="46"/>
        <v>20.662027201870156</v>
      </c>
      <c r="G265" s="201">
        <f t="shared" si="47"/>
        <v>7.6820280725057142</v>
      </c>
      <c r="H265" s="301">
        <f t="shared" si="48"/>
        <v>2.7712943984508349E-3</v>
      </c>
      <c r="I265" s="301"/>
      <c r="J265" s="302">
        <f t="shared" si="49"/>
        <v>8.8681420750426701E-4</v>
      </c>
      <c r="K265" s="302"/>
      <c r="L265" s="303">
        <f t="shared" si="50"/>
        <v>7.6820280725057142</v>
      </c>
      <c r="M265" s="304"/>
      <c r="N265" s="303">
        <f t="shared" si="51"/>
        <v>7.7596243156623376E-2</v>
      </c>
      <c r="O265" s="302"/>
      <c r="P265" s="303">
        <f t="shared" si="52"/>
        <v>0.23500576498863077</v>
      </c>
      <c r="Q265" s="304"/>
      <c r="R265" s="182">
        <f t="shared" si="53"/>
        <v>7.9946300806509685</v>
      </c>
    </row>
    <row r="266" spans="2:18" ht="31.5" x14ac:dyDescent="0.25">
      <c r="B266" s="1">
        <v>24</v>
      </c>
      <c r="C266" s="178" t="s">
        <v>61</v>
      </c>
      <c r="D266" s="25" t="s">
        <v>15</v>
      </c>
      <c r="E266" s="201">
        <v>79128</v>
      </c>
      <c r="F266" s="201">
        <f t="shared" si="46"/>
        <v>497.70011824340389</v>
      </c>
      <c r="G266" s="201">
        <f t="shared" si="47"/>
        <v>185.04216661224723</v>
      </c>
      <c r="H266" s="301">
        <f t="shared" si="48"/>
        <v>6.6754028359396547E-2</v>
      </c>
      <c r="I266" s="301"/>
      <c r="J266" s="302">
        <f t="shared" si="49"/>
        <v>2.1361289075006892E-2</v>
      </c>
      <c r="K266" s="302"/>
      <c r="L266" s="303">
        <f t="shared" si="50"/>
        <v>185.04216661224723</v>
      </c>
      <c r="M266" s="304"/>
      <c r="N266" s="303">
        <f t="shared" si="51"/>
        <v>1.8691127940631034</v>
      </c>
      <c r="O266" s="302"/>
      <c r="P266" s="303">
        <f t="shared" si="52"/>
        <v>5.6607416048768266</v>
      </c>
      <c r="Q266" s="304"/>
      <c r="R266" s="182">
        <f t="shared" si="53"/>
        <v>192.57202101118716</v>
      </c>
    </row>
    <row r="267" spans="2:18" ht="31.5" x14ac:dyDescent="0.25">
      <c r="B267" s="1">
        <v>25</v>
      </c>
      <c r="C267" s="178" t="s">
        <v>62</v>
      </c>
      <c r="D267" s="25" t="s">
        <v>15</v>
      </c>
      <c r="E267" s="201">
        <v>18092</v>
      </c>
      <c r="F267" s="201">
        <f t="shared" si="46"/>
        <v>113.79524996536831</v>
      </c>
      <c r="G267" s="201">
        <f t="shared" si="47"/>
        <v>42.308448063249131</v>
      </c>
      <c r="H267" s="301">
        <f t="shared" si="48"/>
        <v>1.5262787901605027E-2</v>
      </c>
      <c r="I267" s="301"/>
      <c r="J267" s="302">
        <f t="shared" si="49"/>
        <v>4.8840921285136073E-3</v>
      </c>
      <c r="K267" s="302"/>
      <c r="L267" s="303">
        <f t="shared" si="50"/>
        <v>42.308448063249131</v>
      </c>
      <c r="M267" s="304"/>
      <c r="N267" s="303">
        <f t="shared" si="51"/>
        <v>0.42735806124494075</v>
      </c>
      <c r="O267" s="302"/>
      <c r="P267" s="303">
        <f t="shared" si="52"/>
        <v>1.2942844140561058</v>
      </c>
      <c r="Q267" s="304"/>
      <c r="R267" s="182">
        <f t="shared" si="53"/>
        <v>44.030090538550176</v>
      </c>
    </row>
    <row r="268" spans="2:18" ht="31.5" x14ac:dyDescent="0.25">
      <c r="B268" s="1">
        <v>26</v>
      </c>
      <c r="C268" s="178" t="s">
        <v>63</v>
      </c>
      <c r="D268" s="25" t="s">
        <v>15</v>
      </c>
      <c r="E268" s="201">
        <v>0</v>
      </c>
      <c r="F268" s="201">
        <f t="shared" si="46"/>
        <v>0</v>
      </c>
      <c r="G268" s="201">
        <f t="shared" si="47"/>
        <v>0</v>
      </c>
      <c r="H268" s="301">
        <f t="shared" si="48"/>
        <v>0</v>
      </c>
      <c r="I268" s="301"/>
      <c r="J268" s="302">
        <f t="shared" si="49"/>
        <v>0</v>
      </c>
      <c r="K268" s="302"/>
      <c r="L268" s="303">
        <f t="shared" si="50"/>
        <v>0</v>
      </c>
      <c r="M268" s="304"/>
      <c r="N268" s="303">
        <f t="shared" si="51"/>
        <v>0</v>
      </c>
      <c r="O268" s="302"/>
      <c r="P268" s="303">
        <f t="shared" si="52"/>
        <v>0</v>
      </c>
      <c r="Q268" s="304"/>
      <c r="R268" s="182">
        <f t="shared" si="53"/>
        <v>0</v>
      </c>
    </row>
    <row r="269" spans="2:18" ht="47.25" x14ac:dyDescent="0.25">
      <c r="B269" s="1">
        <v>27</v>
      </c>
      <c r="C269" s="178" t="s">
        <v>64</v>
      </c>
      <c r="D269" s="25" t="s">
        <v>15</v>
      </c>
      <c r="E269" s="201">
        <v>4800</v>
      </c>
      <c r="F269" s="201">
        <f t="shared" si="46"/>
        <v>30.191089975335391</v>
      </c>
      <c r="G269" s="201">
        <f t="shared" si="47"/>
        <v>11.224881201834835</v>
      </c>
      <c r="H269" s="301">
        <f t="shared" si="48"/>
        <v>4.0493799429418597E-3</v>
      </c>
      <c r="I269" s="301"/>
      <c r="J269" s="302">
        <f t="shared" si="49"/>
        <v>1.2958015817413947E-3</v>
      </c>
      <c r="K269" s="302"/>
      <c r="L269" s="303">
        <f t="shared" si="50"/>
        <v>11.224881201834835</v>
      </c>
      <c r="M269" s="304"/>
      <c r="N269" s="303">
        <f t="shared" si="51"/>
        <v>0.11338263840237207</v>
      </c>
      <c r="O269" s="302"/>
      <c r="P269" s="303">
        <f t="shared" si="52"/>
        <v>0.34338741916146959</v>
      </c>
      <c r="Q269" s="304"/>
      <c r="R269" s="182">
        <f t="shared" si="53"/>
        <v>11.681651259398677</v>
      </c>
    </row>
    <row r="270" spans="2:18" ht="31.5" x14ac:dyDescent="0.25">
      <c r="B270" s="1">
        <v>28</v>
      </c>
      <c r="C270" s="178" t="s">
        <v>65</v>
      </c>
      <c r="D270" s="25" t="s">
        <v>15</v>
      </c>
      <c r="E270" s="201">
        <v>6686.74</v>
      </c>
      <c r="F270" s="201">
        <f t="shared" si="46"/>
        <v>42.058326871182118</v>
      </c>
      <c r="G270" s="201">
        <f t="shared" si="47"/>
        <v>15.63705460990772</v>
      </c>
      <c r="H270" s="301">
        <f t="shared" si="48"/>
        <v>5.6410730915973017E-3</v>
      </c>
      <c r="I270" s="301"/>
      <c r="J270" s="302">
        <f t="shared" si="49"/>
        <v>1.8051433893111362E-3</v>
      </c>
      <c r="K270" s="302"/>
      <c r="L270" s="303">
        <f t="shared" si="50"/>
        <v>15.63705460990772</v>
      </c>
      <c r="M270" s="304"/>
      <c r="N270" s="303">
        <f t="shared" si="51"/>
        <v>0.15795004656472444</v>
      </c>
      <c r="O270" s="302"/>
      <c r="P270" s="303">
        <f t="shared" si="52"/>
        <v>0.47836299816745109</v>
      </c>
      <c r="Q270" s="304"/>
      <c r="R270" s="182">
        <f t="shared" si="53"/>
        <v>16.273367654639895</v>
      </c>
    </row>
    <row r="271" spans="2:18" ht="47.25" x14ac:dyDescent="0.25">
      <c r="B271" s="1">
        <v>29</v>
      </c>
      <c r="C271" s="178" t="s">
        <v>66</v>
      </c>
      <c r="D271" s="25" t="s">
        <v>15</v>
      </c>
      <c r="E271" s="201">
        <v>9154.56</v>
      </c>
      <c r="F271" s="201">
        <f t="shared" si="46"/>
        <v>57.580446800959656</v>
      </c>
      <c r="G271" s="201">
        <f t="shared" si="47"/>
        <v>21.408093428139399</v>
      </c>
      <c r="H271" s="301">
        <f t="shared" si="48"/>
        <v>7.7229774271787149E-3</v>
      </c>
      <c r="I271" s="301"/>
      <c r="J271" s="302">
        <f t="shared" si="49"/>
        <v>2.4713527766971883E-3</v>
      </c>
      <c r="K271" s="302"/>
      <c r="L271" s="303">
        <f t="shared" si="50"/>
        <v>21.408093428139399</v>
      </c>
      <c r="M271" s="304"/>
      <c r="N271" s="303">
        <f t="shared" si="51"/>
        <v>0.21624336796100402</v>
      </c>
      <c r="O271" s="302"/>
      <c r="P271" s="303">
        <f t="shared" si="52"/>
        <v>0.65490848582475492</v>
      </c>
      <c r="Q271" s="304"/>
      <c r="R271" s="182">
        <f t="shared" si="53"/>
        <v>22.279245281925157</v>
      </c>
    </row>
    <row r="272" spans="2:18" ht="63" x14ac:dyDescent="0.25">
      <c r="B272" s="1">
        <v>30</v>
      </c>
      <c r="C272" s="178" t="s">
        <v>67</v>
      </c>
      <c r="D272" s="25" t="s">
        <v>15</v>
      </c>
      <c r="E272" s="201">
        <v>10508.960000000003</v>
      </c>
      <c r="F272" s="201">
        <f t="shared" si="46"/>
        <v>66.09936602233347</v>
      </c>
      <c r="G272" s="201">
        <f t="shared" si="47"/>
        <v>24.575380740590465</v>
      </c>
      <c r="H272" s="301">
        <f t="shared" si="48"/>
        <v>8.8655774677454773E-3</v>
      </c>
      <c r="I272" s="301"/>
      <c r="J272" s="302">
        <f t="shared" si="49"/>
        <v>2.8369847896785524E-3</v>
      </c>
      <c r="K272" s="302"/>
      <c r="L272" s="303">
        <f t="shared" si="50"/>
        <v>24.575380740590465</v>
      </c>
      <c r="M272" s="304"/>
      <c r="N272" s="303">
        <f t="shared" si="51"/>
        <v>0.24823616909687335</v>
      </c>
      <c r="O272" s="302"/>
      <c r="P272" s="303">
        <f t="shared" si="52"/>
        <v>0.75180096926481643</v>
      </c>
      <c r="Q272" s="304"/>
      <c r="R272" s="182">
        <f t="shared" si="53"/>
        <v>25.575417878952155</v>
      </c>
    </row>
    <row r="273" spans="2:18" ht="31.5" x14ac:dyDescent="0.25">
      <c r="B273" s="1">
        <v>31</v>
      </c>
      <c r="C273" s="178" t="s">
        <v>68</v>
      </c>
      <c r="D273" s="25" t="s">
        <v>15</v>
      </c>
      <c r="E273" s="201">
        <v>21092</v>
      </c>
      <c r="F273" s="201">
        <f t="shared" si="46"/>
        <v>132.66468119995292</v>
      </c>
      <c r="G273" s="201">
        <f t="shared" si="47"/>
        <v>49.3239988143959</v>
      </c>
      <c r="H273" s="301">
        <f t="shared" si="48"/>
        <v>1.7793650365943686E-2</v>
      </c>
      <c r="I273" s="301"/>
      <c r="J273" s="302">
        <f t="shared" si="49"/>
        <v>5.6939681171019789E-3</v>
      </c>
      <c r="K273" s="302"/>
      <c r="L273" s="303">
        <f t="shared" si="50"/>
        <v>49.3239988143959</v>
      </c>
      <c r="M273" s="304"/>
      <c r="N273" s="303">
        <f t="shared" si="51"/>
        <v>0.49822221024642321</v>
      </c>
      <c r="O273" s="302"/>
      <c r="P273" s="303">
        <f t="shared" si="52"/>
        <v>1.5089015510320245</v>
      </c>
      <c r="Q273" s="304"/>
      <c r="R273" s="182">
        <f t="shared" si="53"/>
        <v>51.33112257567435</v>
      </c>
    </row>
    <row r="274" spans="2:18" ht="31.5" x14ac:dyDescent="0.25">
      <c r="B274" s="1">
        <v>32</v>
      </c>
      <c r="C274" s="178" t="s">
        <v>69</v>
      </c>
      <c r="D274" s="25" t="s">
        <v>15</v>
      </c>
      <c r="E274" s="201">
        <v>0</v>
      </c>
      <c r="F274" s="201">
        <f t="shared" si="46"/>
        <v>0</v>
      </c>
      <c r="G274" s="201">
        <f t="shared" si="47"/>
        <v>0</v>
      </c>
      <c r="H274" s="301">
        <f t="shared" si="48"/>
        <v>0</v>
      </c>
      <c r="I274" s="301"/>
      <c r="J274" s="302">
        <f t="shared" si="49"/>
        <v>0</v>
      </c>
      <c r="K274" s="302"/>
      <c r="L274" s="303">
        <f t="shared" si="50"/>
        <v>0</v>
      </c>
      <c r="M274" s="304"/>
      <c r="N274" s="303">
        <f t="shared" si="51"/>
        <v>0</v>
      </c>
      <c r="O274" s="302"/>
      <c r="P274" s="303">
        <f t="shared" si="52"/>
        <v>0</v>
      </c>
      <c r="Q274" s="304"/>
      <c r="R274" s="182">
        <f t="shared" si="53"/>
        <v>0</v>
      </c>
    </row>
    <row r="275" spans="2:18" ht="63" x14ac:dyDescent="0.25">
      <c r="B275" s="1">
        <v>33</v>
      </c>
      <c r="C275" s="178" t="s">
        <v>70</v>
      </c>
      <c r="D275" s="25" t="s">
        <v>15</v>
      </c>
      <c r="E275" s="201">
        <v>9324</v>
      </c>
      <c r="F275" s="201">
        <f t="shared" ref="F275:F306" si="54">E275/158.987304</f>
        <v>58.646192277088993</v>
      </c>
      <c r="G275" s="201">
        <f t="shared" ref="G275:G306" si="55">F275*$L$7*$N$7</f>
        <v>21.804331734564162</v>
      </c>
      <c r="H275" s="301">
        <f t="shared" ref="H275:H306" si="56">F275*$L$7*$O$7</f>
        <v>7.8659205391645622E-3</v>
      </c>
      <c r="I275" s="301"/>
      <c r="J275" s="302">
        <f t="shared" ref="J275:J306" si="57">F275*$L$7*$P$7</f>
        <v>2.517094572532659E-3</v>
      </c>
      <c r="K275" s="302"/>
      <c r="L275" s="303">
        <f t="shared" ref="L275:L306" si="58">G275</f>
        <v>21.804331734564162</v>
      </c>
      <c r="M275" s="304"/>
      <c r="N275" s="303">
        <f t="shared" ref="N275:N306" si="59">H275*$Q$7</f>
        <v>0.22024577509660775</v>
      </c>
      <c r="O275" s="302"/>
      <c r="P275" s="303">
        <f t="shared" ref="P275:P306" si="60">J275*$R$7</f>
        <v>0.66703006172115464</v>
      </c>
      <c r="Q275" s="304"/>
      <c r="R275" s="182">
        <f t="shared" ref="R275:R306" si="61">SUM(L275:Q275)</f>
        <v>22.691607571381923</v>
      </c>
    </row>
    <row r="276" spans="2:18" ht="31.5" x14ac:dyDescent="0.25">
      <c r="B276" s="1">
        <v>34</v>
      </c>
      <c r="C276" s="178" t="s">
        <v>71</v>
      </c>
      <c r="D276" s="25" t="s">
        <v>15</v>
      </c>
      <c r="E276" s="201">
        <v>1200</v>
      </c>
      <c r="F276" s="201">
        <f t="shared" si="54"/>
        <v>7.5477724938338477</v>
      </c>
      <c r="G276" s="201">
        <f t="shared" si="55"/>
        <v>2.8062203004587087</v>
      </c>
      <c r="H276" s="301">
        <f t="shared" si="56"/>
        <v>1.0123449857354649E-3</v>
      </c>
      <c r="I276" s="301"/>
      <c r="J276" s="302">
        <f t="shared" si="57"/>
        <v>3.2395039543534868E-4</v>
      </c>
      <c r="K276" s="302"/>
      <c r="L276" s="303">
        <f t="shared" si="58"/>
        <v>2.8062203004587087</v>
      </c>
      <c r="M276" s="304"/>
      <c r="N276" s="303">
        <f t="shared" si="59"/>
        <v>2.8345659600593019E-2</v>
      </c>
      <c r="O276" s="302"/>
      <c r="P276" s="303">
        <f t="shared" si="60"/>
        <v>8.5846854790367397E-2</v>
      </c>
      <c r="Q276" s="304"/>
      <c r="R276" s="182">
        <f t="shared" si="61"/>
        <v>2.9204128148496693</v>
      </c>
    </row>
    <row r="277" spans="2:18" ht="31.5" x14ac:dyDescent="0.25">
      <c r="B277" s="1">
        <v>35</v>
      </c>
      <c r="C277" s="178" t="s">
        <v>72</v>
      </c>
      <c r="D277" s="25" t="s">
        <v>15</v>
      </c>
      <c r="E277" s="201">
        <v>8716</v>
      </c>
      <c r="F277" s="201">
        <f t="shared" si="54"/>
        <v>54.821987546879846</v>
      </c>
      <c r="G277" s="201">
        <f t="shared" si="55"/>
        <v>20.38251344899842</v>
      </c>
      <c r="H277" s="301">
        <f t="shared" si="56"/>
        <v>7.3529990797252601E-3</v>
      </c>
      <c r="I277" s="301"/>
      <c r="J277" s="302">
        <f t="shared" si="57"/>
        <v>2.3529597055120827E-3</v>
      </c>
      <c r="K277" s="302"/>
      <c r="L277" s="303">
        <f t="shared" si="58"/>
        <v>20.38251344899842</v>
      </c>
      <c r="M277" s="304"/>
      <c r="N277" s="303">
        <f t="shared" si="59"/>
        <v>0.20588397423230728</v>
      </c>
      <c r="O277" s="302"/>
      <c r="P277" s="303">
        <f t="shared" si="60"/>
        <v>0.62353432196070191</v>
      </c>
      <c r="Q277" s="304"/>
      <c r="R277" s="182">
        <f t="shared" si="61"/>
        <v>21.211931745191428</v>
      </c>
    </row>
    <row r="278" spans="2:18" ht="31.5" x14ac:dyDescent="0.25">
      <c r="B278" s="1">
        <v>36</v>
      </c>
      <c r="C278" s="178" t="s">
        <v>73</v>
      </c>
      <c r="D278" s="25" t="s">
        <v>15</v>
      </c>
      <c r="E278" s="201">
        <v>974</v>
      </c>
      <c r="F278" s="201">
        <f t="shared" si="54"/>
        <v>6.1262753408284727</v>
      </c>
      <c r="G278" s="201">
        <f t="shared" si="55"/>
        <v>2.277715477205652</v>
      </c>
      <c r="H278" s="301">
        <f t="shared" si="56"/>
        <v>8.2168668008861907E-4</v>
      </c>
      <c r="I278" s="301"/>
      <c r="J278" s="302">
        <f t="shared" si="57"/>
        <v>2.6293973762835804E-4</v>
      </c>
      <c r="K278" s="302"/>
      <c r="L278" s="303">
        <f t="shared" si="58"/>
        <v>2.277715477205652</v>
      </c>
      <c r="M278" s="304"/>
      <c r="N278" s="303">
        <f t="shared" si="59"/>
        <v>2.3007227042481333E-2</v>
      </c>
      <c r="O278" s="302"/>
      <c r="P278" s="303">
        <f t="shared" si="60"/>
        <v>6.9679030471514886E-2</v>
      </c>
      <c r="Q278" s="304"/>
      <c r="R278" s="182">
        <f t="shared" si="61"/>
        <v>2.3704017347196484</v>
      </c>
    </row>
    <row r="279" spans="2:18" ht="31.5" x14ac:dyDescent="0.25">
      <c r="B279" s="1">
        <v>37</v>
      </c>
      <c r="C279" s="178" t="s">
        <v>74</v>
      </c>
      <c r="D279" s="25" t="s">
        <v>15</v>
      </c>
      <c r="E279" s="201">
        <v>4540</v>
      </c>
      <c r="F279" s="201">
        <f t="shared" si="54"/>
        <v>28.555739268338055</v>
      </c>
      <c r="G279" s="201">
        <f t="shared" si="55"/>
        <v>10.616866803402113</v>
      </c>
      <c r="H279" s="301">
        <f t="shared" si="56"/>
        <v>3.830038529365842E-3</v>
      </c>
      <c r="I279" s="301"/>
      <c r="J279" s="302">
        <f t="shared" si="57"/>
        <v>1.2256123293970691E-3</v>
      </c>
      <c r="K279" s="302"/>
      <c r="L279" s="303">
        <f t="shared" si="58"/>
        <v>10.616866803402113</v>
      </c>
      <c r="M279" s="304"/>
      <c r="N279" s="303">
        <f t="shared" si="59"/>
        <v>0.10724107882224357</v>
      </c>
      <c r="O279" s="302"/>
      <c r="P279" s="303">
        <f t="shared" si="60"/>
        <v>0.32478726729022334</v>
      </c>
      <c r="Q279" s="304"/>
      <c r="R279" s="182">
        <f t="shared" si="61"/>
        <v>11.048895149514578</v>
      </c>
    </row>
    <row r="280" spans="2:18" ht="47.25" x14ac:dyDescent="0.25">
      <c r="B280" s="1">
        <v>38</v>
      </c>
      <c r="C280" s="178" t="s">
        <v>75</v>
      </c>
      <c r="D280" s="25" t="s">
        <v>15</v>
      </c>
      <c r="E280" s="201">
        <v>2200</v>
      </c>
      <c r="F280" s="201">
        <f t="shared" si="54"/>
        <v>13.837582905362053</v>
      </c>
      <c r="G280" s="201">
        <f t="shared" si="55"/>
        <v>5.1447372175076325</v>
      </c>
      <c r="H280" s="301">
        <f t="shared" si="56"/>
        <v>1.8559658071816856E-3</v>
      </c>
      <c r="I280" s="301"/>
      <c r="J280" s="302">
        <f t="shared" si="57"/>
        <v>5.9390905829813931E-4</v>
      </c>
      <c r="K280" s="302"/>
      <c r="L280" s="303">
        <f t="shared" si="58"/>
        <v>5.1447372175076325</v>
      </c>
      <c r="M280" s="304"/>
      <c r="N280" s="303">
        <f t="shared" si="59"/>
        <v>5.1967042601087199E-2</v>
      </c>
      <c r="O280" s="302"/>
      <c r="P280" s="303">
        <f t="shared" si="60"/>
        <v>0.15738590044900691</v>
      </c>
      <c r="Q280" s="304"/>
      <c r="R280" s="182">
        <f t="shared" si="61"/>
        <v>5.3540901605577265</v>
      </c>
    </row>
    <row r="281" spans="2:18" ht="31.5" x14ac:dyDescent="0.25">
      <c r="B281" s="1">
        <v>39</v>
      </c>
      <c r="C281" s="178" t="s">
        <v>76</v>
      </c>
      <c r="D281" s="25" t="s">
        <v>15</v>
      </c>
      <c r="E281" s="201">
        <v>257614.73</v>
      </c>
      <c r="F281" s="201">
        <f t="shared" si="54"/>
        <v>1620.3478109170278</v>
      </c>
      <c r="G281" s="201">
        <f t="shared" si="55"/>
        <v>602.43640418599102</v>
      </c>
      <c r="H281" s="301">
        <f t="shared" si="56"/>
        <v>0.21732915013924639</v>
      </c>
      <c r="I281" s="301"/>
      <c r="J281" s="302">
        <f t="shared" si="57"/>
        <v>6.9545328044558832E-2</v>
      </c>
      <c r="K281" s="302"/>
      <c r="L281" s="303">
        <f t="shared" si="58"/>
        <v>602.43640418599102</v>
      </c>
      <c r="M281" s="304"/>
      <c r="N281" s="303">
        <f t="shared" si="59"/>
        <v>6.0852162038988986</v>
      </c>
      <c r="O281" s="302"/>
      <c r="P281" s="303">
        <f t="shared" si="60"/>
        <v>18.42951193180809</v>
      </c>
      <c r="Q281" s="304"/>
      <c r="R281" s="182">
        <f t="shared" si="61"/>
        <v>626.95113232169797</v>
      </c>
    </row>
    <row r="282" spans="2:18" ht="31.5" x14ac:dyDescent="0.25">
      <c r="B282" s="1">
        <v>40</v>
      </c>
      <c r="C282" s="178" t="s">
        <v>77</v>
      </c>
      <c r="D282" s="25" t="s">
        <v>15</v>
      </c>
      <c r="E282" s="201">
        <v>13771</v>
      </c>
      <c r="F282" s="201">
        <f t="shared" si="54"/>
        <v>86.616979177154931</v>
      </c>
      <c r="G282" s="201">
        <f t="shared" si="55"/>
        <v>32.203716464680731</v>
      </c>
      <c r="H282" s="301">
        <f t="shared" si="56"/>
        <v>1.1617502332135906E-2</v>
      </c>
      <c r="I282" s="301"/>
      <c r="J282" s="302">
        <f t="shared" si="57"/>
        <v>3.7176007462834892E-3</v>
      </c>
      <c r="K282" s="302"/>
      <c r="L282" s="303">
        <f t="shared" si="58"/>
        <v>32.203716464680731</v>
      </c>
      <c r="M282" s="304"/>
      <c r="N282" s="303">
        <f t="shared" si="59"/>
        <v>0.32529006529980536</v>
      </c>
      <c r="O282" s="302"/>
      <c r="P282" s="303">
        <f t="shared" si="60"/>
        <v>0.98516419776512465</v>
      </c>
      <c r="Q282" s="304"/>
      <c r="R282" s="182">
        <f t="shared" si="61"/>
        <v>33.514170727745658</v>
      </c>
    </row>
    <row r="283" spans="2:18" ht="31.5" x14ac:dyDescent="0.25">
      <c r="B283" s="1">
        <v>41</v>
      </c>
      <c r="C283" s="178" t="s">
        <v>78</v>
      </c>
      <c r="D283" s="25" t="s">
        <v>15</v>
      </c>
      <c r="E283" s="201">
        <v>6058</v>
      </c>
      <c r="F283" s="201">
        <f t="shared" si="54"/>
        <v>38.10367147303787</v>
      </c>
      <c r="G283" s="201">
        <f t="shared" si="55"/>
        <v>14.166735483482379</v>
      </c>
      <c r="H283" s="301">
        <f t="shared" si="56"/>
        <v>5.1106549363212047E-3</v>
      </c>
      <c r="I283" s="301"/>
      <c r="J283" s="302">
        <f t="shared" si="57"/>
        <v>1.6354095796227851E-3</v>
      </c>
      <c r="K283" s="302"/>
      <c r="L283" s="303">
        <f t="shared" si="58"/>
        <v>14.166735483482379</v>
      </c>
      <c r="M283" s="304"/>
      <c r="N283" s="303">
        <f t="shared" si="59"/>
        <v>0.14309833821699372</v>
      </c>
      <c r="O283" s="302"/>
      <c r="P283" s="303">
        <f t="shared" si="60"/>
        <v>0.43338353860003803</v>
      </c>
      <c r="Q283" s="304"/>
      <c r="R283" s="182">
        <f t="shared" si="61"/>
        <v>14.743217360299411</v>
      </c>
    </row>
    <row r="284" spans="2:18" ht="31.5" x14ac:dyDescent="0.25">
      <c r="B284" s="1">
        <v>42</v>
      </c>
      <c r="C284" s="178" t="s">
        <v>79</v>
      </c>
      <c r="D284" s="25" t="s">
        <v>15</v>
      </c>
      <c r="E284" s="201">
        <v>7535</v>
      </c>
      <c r="F284" s="201">
        <f t="shared" si="54"/>
        <v>47.393721450865037</v>
      </c>
      <c r="G284" s="201">
        <f t="shared" si="55"/>
        <v>17.620724969963643</v>
      </c>
      <c r="H284" s="301">
        <f t="shared" si="56"/>
        <v>6.3566828895972732E-3</v>
      </c>
      <c r="I284" s="301"/>
      <c r="J284" s="302">
        <f t="shared" si="57"/>
        <v>2.0341385246711269E-3</v>
      </c>
      <c r="K284" s="302"/>
      <c r="L284" s="303">
        <f t="shared" si="58"/>
        <v>17.620724969963643</v>
      </c>
      <c r="M284" s="304"/>
      <c r="N284" s="303">
        <f t="shared" si="59"/>
        <v>0.17798712090872365</v>
      </c>
      <c r="O284" s="302"/>
      <c r="P284" s="303">
        <f t="shared" si="60"/>
        <v>0.53904670903784857</v>
      </c>
      <c r="Q284" s="304"/>
      <c r="R284" s="182">
        <f t="shared" si="61"/>
        <v>18.337758799910215</v>
      </c>
    </row>
    <row r="285" spans="2:18" ht="31.5" x14ac:dyDescent="0.25">
      <c r="B285" s="1">
        <v>43</v>
      </c>
      <c r="C285" s="178" t="s">
        <v>80</v>
      </c>
      <c r="D285" s="25" t="s">
        <v>15</v>
      </c>
      <c r="E285" s="201">
        <v>1340</v>
      </c>
      <c r="F285" s="201">
        <f t="shared" si="54"/>
        <v>8.4283459514477972</v>
      </c>
      <c r="G285" s="201">
        <f t="shared" si="55"/>
        <v>3.1336126688455583</v>
      </c>
      <c r="H285" s="301">
        <f t="shared" si="56"/>
        <v>1.1304519007379358E-3</v>
      </c>
      <c r="I285" s="301"/>
      <c r="J285" s="302">
        <f t="shared" si="57"/>
        <v>3.617446082361394E-4</v>
      </c>
      <c r="K285" s="302"/>
      <c r="L285" s="303">
        <f t="shared" si="58"/>
        <v>3.1336126688455583</v>
      </c>
      <c r="M285" s="304"/>
      <c r="N285" s="303">
        <f t="shared" si="59"/>
        <v>3.16526532206622E-2</v>
      </c>
      <c r="O285" s="302"/>
      <c r="P285" s="303">
        <f t="shared" si="60"/>
        <v>9.586232118257694E-2</v>
      </c>
      <c r="Q285" s="304"/>
      <c r="R285" s="182">
        <f t="shared" si="61"/>
        <v>3.2611276432487974</v>
      </c>
    </row>
    <row r="286" spans="2:18" ht="47.25" x14ac:dyDescent="0.25">
      <c r="B286" s="1">
        <v>44</v>
      </c>
      <c r="C286" s="178" t="s">
        <v>81</v>
      </c>
      <c r="D286" s="25" t="s">
        <v>15</v>
      </c>
      <c r="E286" s="201">
        <v>1801</v>
      </c>
      <c r="F286" s="201">
        <f t="shared" si="54"/>
        <v>11.327948551162299</v>
      </c>
      <c r="G286" s="201">
        <f t="shared" si="55"/>
        <v>4.211668967605112</v>
      </c>
      <c r="H286" s="301">
        <f t="shared" si="56"/>
        <v>1.5193610994246435E-3</v>
      </c>
      <c r="I286" s="301"/>
      <c r="J286" s="302">
        <f t="shared" si="57"/>
        <v>4.8619555181588582E-4</v>
      </c>
      <c r="K286" s="302"/>
      <c r="L286" s="303">
        <f t="shared" si="58"/>
        <v>4.211668967605112</v>
      </c>
      <c r="M286" s="304"/>
      <c r="N286" s="303">
        <f t="shared" si="59"/>
        <v>4.2542110783890016E-2</v>
      </c>
      <c r="O286" s="302"/>
      <c r="P286" s="303">
        <f t="shared" si="60"/>
        <v>0.12884182123120974</v>
      </c>
      <c r="Q286" s="304"/>
      <c r="R286" s="182">
        <f t="shared" si="61"/>
        <v>4.3830528996202114</v>
      </c>
    </row>
    <row r="287" spans="2:18" ht="31.5" x14ac:dyDescent="0.25">
      <c r="B287" s="1">
        <v>45</v>
      </c>
      <c r="C287" s="178" t="s">
        <v>82</v>
      </c>
      <c r="D287" s="25" t="s">
        <v>15</v>
      </c>
      <c r="E287" s="201">
        <v>0</v>
      </c>
      <c r="F287" s="201">
        <f t="shared" si="54"/>
        <v>0</v>
      </c>
      <c r="G287" s="201">
        <f t="shared" si="55"/>
        <v>0</v>
      </c>
      <c r="H287" s="301">
        <f t="shared" si="56"/>
        <v>0</v>
      </c>
      <c r="I287" s="301"/>
      <c r="J287" s="302">
        <f t="shared" si="57"/>
        <v>0</v>
      </c>
      <c r="K287" s="302"/>
      <c r="L287" s="303">
        <f t="shared" si="58"/>
        <v>0</v>
      </c>
      <c r="M287" s="304"/>
      <c r="N287" s="303">
        <f t="shared" si="59"/>
        <v>0</v>
      </c>
      <c r="O287" s="302"/>
      <c r="P287" s="303">
        <f t="shared" si="60"/>
        <v>0</v>
      </c>
      <c r="Q287" s="304"/>
      <c r="R287" s="182">
        <f t="shared" si="61"/>
        <v>0</v>
      </c>
    </row>
    <row r="288" spans="2:18" ht="31.5" x14ac:dyDescent="0.25">
      <c r="B288" s="1">
        <v>46</v>
      </c>
      <c r="C288" s="178" t="s">
        <v>83</v>
      </c>
      <c r="D288" s="25" t="s">
        <v>15</v>
      </c>
      <c r="E288" s="201">
        <v>8748.2820000000011</v>
      </c>
      <c r="F288" s="201">
        <f t="shared" si="54"/>
        <v>55.025035206584803</v>
      </c>
      <c r="G288" s="201">
        <f t="shared" si="55"/>
        <v>20.458005452114595</v>
      </c>
      <c r="H288" s="301">
        <f t="shared" si="56"/>
        <v>7.380232847083187E-3</v>
      </c>
      <c r="I288" s="301"/>
      <c r="J288" s="302">
        <f t="shared" si="57"/>
        <v>2.3616745110666194E-3</v>
      </c>
      <c r="K288" s="302"/>
      <c r="L288" s="303">
        <f t="shared" si="58"/>
        <v>20.458005452114595</v>
      </c>
      <c r="M288" s="304"/>
      <c r="N288" s="303">
        <f t="shared" si="59"/>
        <v>0.20664651971832923</v>
      </c>
      <c r="O288" s="302"/>
      <c r="P288" s="303">
        <f t="shared" si="60"/>
        <v>0.62584374543265409</v>
      </c>
      <c r="Q288" s="304"/>
      <c r="R288" s="182">
        <f t="shared" si="61"/>
        <v>21.290495717265578</v>
      </c>
    </row>
    <row r="289" spans="2:18" ht="31.5" x14ac:dyDescent="0.25">
      <c r="B289" s="1">
        <v>47</v>
      </c>
      <c r="C289" s="178" t="s">
        <v>84</v>
      </c>
      <c r="D289" s="25" t="s">
        <v>15</v>
      </c>
      <c r="E289" s="201">
        <v>0</v>
      </c>
      <c r="F289" s="201">
        <f t="shared" si="54"/>
        <v>0</v>
      </c>
      <c r="G289" s="201">
        <f t="shared" si="55"/>
        <v>0</v>
      </c>
      <c r="H289" s="301">
        <f t="shared" si="56"/>
        <v>0</v>
      </c>
      <c r="I289" s="301"/>
      <c r="J289" s="302">
        <f t="shared" si="57"/>
        <v>0</v>
      </c>
      <c r="K289" s="302"/>
      <c r="L289" s="303">
        <f t="shared" si="58"/>
        <v>0</v>
      </c>
      <c r="M289" s="304"/>
      <c r="N289" s="303">
        <f t="shared" si="59"/>
        <v>0</v>
      </c>
      <c r="O289" s="302"/>
      <c r="P289" s="303">
        <f t="shared" si="60"/>
        <v>0</v>
      </c>
      <c r="Q289" s="304"/>
      <c r="R289" s="182">
        <f t="shared" si="61"/>
        <v>0</v>
      </c>
    </row>
    <row r="290" spans="2:18" ht="47.25" x14ac:dyDescent="0.25">
      <c r="B290" s="1">
        <v>48</v>
      </c>
      <c r="C290" s="178" t="s">
        <v>85</v>
      </c>
      <c r="D290" s="25" t="s">
        <v>15</v>
      </c>
      <c r="E290" s="201">
        <v>0</v>
      </c>
      <c r="F290" s="201">
        <f t="shared" si="54"/>
        <v>0</v>
      </c>
      <c r="G290" s="201">
        <f t="shared" si="55"/>
        <v>0</v>
      </c>
      <c r="H290" s="301">
        <f t="shared" si="56"/>
        <v>0</v>
      </c>
      <c r="I290" s="301"/>
      <c r="J290" s="302">
        <f t="shared" si="57"/>
        <v>0</v>
      </c>
      <c r="K290" s="302"/>
      <c r="L290" s="303">
        <f t="shared" si="58"/>
        <v>0</v>
      </c>
      <c r="M290" s="304"/>
      <c r="N290" s="303">
        <f t="shared" si="59"/>
        <v>0</v>
      </c>
      <c r="O290" s="302"/>
      <c r="P290" s="303">
        <f t="shared" si="60"/>
        <v>0</v>
      </c>
      <c r="Q290" s="304"/>
      <c r="R290" s="182">
        <f t="shared" si="61"/>
        <v>0</v>
      </c>
    </row>
    <row r="291" spans="2:18" ht="31.5" x14ac:dyDescent="0.25">
      <c r="B291" s="1">
        <v>49</v>
      </c>
      <c r="C291" s="178" t="s">
        <v>86</v>
      </c>
      <c r="D291" s="25" t="s">
        <v>15</v>
      </c>
      <c r="E291" s="201">
        <v>18285.5</v>
      </c>
      <c r="F291" s="201">
        <f t="shared" si="54"/>
        <v>115.01232827999901</v>
      </c>
      <c r="G291" s="201">
        <f t="shared" si="55"/>
        <v>42.760951086698093</v>
      </c>
      <c r="H291" s="301">
        <f t="shared" si="56"/>
        <v>1.5426028530554867E-2</v>
      </c>
      <c r="I291" s="301"/>
      <c r="J291" s="302">
        <f t="shared" si="57"/>
        <v>4.9363291297775565E-3</v>
      </c>
      <c r="K291" s="302"/>
      <c r="L291" s="303">
        <f t="shared" si="58"/>
        <v>42.760951086698093</v>
      </c>
      <c r="M291" s="304"/>
      <c r="N291" s="303">
        <f t="shared" si="59"/>
        <v>0.43192879885553626</v>
      </c>
      <c r="O291" s="302"/>
      <c r="P291" s="303">
        <f t="shared" si="60"/>
        <v>1.3081272193910525</v>
      </c>
      <c r="Q291" s="304"/>
      <c r="R291" s="182">
        <f t="shared" si="61"/>
        <v>44.501007104944684</v>
      </c>
    </row>
    <row r="292" spans="2:18" ht="31.5" x14ac:dyDescent="0.25">
      <c r="B292" s="1">
        <v>50</v>
      </c>
      <c r="C292" s="178" t="s">
        <v>87</v>
      </c>
      <c r="D292" s="25" t="s">
        <v>15</v>
      </c>
      <c r="E292" s="201">
        <v>5921.0900000000011</v>
      </c>
      <c r="F292" s="201">
        <f t="shared" si="54"/>
        <v>37.242533529595555</v>
      </c>
      <c r="G292" s="201">
        <f t="shared" si="55"/>
        <v>13.846569132369217</v>
      </c>
      <c r="H292" s="301">
        <f t="shared" si="56"/>
        <v>4.9951548096570045E-3</v>
      </c>
      <c r="I292" s="301"/>
      <c r="J292" s="302">
        <f t="shared" si="57"/>
        <v>1.598449539090241E-3</v>
      </c>
      <c r="K292" s="302"/>
      <c r="L292" s="303">
        <f t="shared" si="58"/>
        <v>13.846569132369217</v>
      </c>
      <c r="M292" s="304"/>
      <c r="N292" s="303">
        <f t="shared" si="59"/>
        <v>0.13986433467039613</v>
      </c>
      <c r="O292" s="302"/>
      <c r="P292" s="303">
        <f t="shared" si="60"/>
        <v>0.42358912785891389</v>
      </c>
      <c r="Q292" s="304"/>
      <c r="R292" s="182">
        <f t="shared" si="61"/>
        <v>14.410022594898527</v>
      </c>
    </row>
    <row r="293" spans="2:18" ht="15.75" x14ac:dyDescent="0.25">
      <c r="B293" s="1">
        <v>51</v>
      </c>
      <c r="C293" s="179" t="s">
        <v>88</v>
      </c>
      <c r="D293" s="25" t="s">
        <v>15</v>
      </c>
      <c r="E293" s="201">
        <v>18833.361499999999</v>
      </c>
      <c r="F293" s="201">
        <f t="shared" si="54"/>
        <v>118.45827324677447</v>
      </c>
      <c r="G293" s="201">
        <f t="shared" si="55"/>
        <v>44.042134472647888</v>
      </c>
      <c r="H293" s="301">
        <f t="shared" si="56"/>
        <v>1.5888215899223627E-2</v>
      </c>
      <c r="I293" s="301"/>
      <c r="J293" s="302">
        <f t="shared" si="57"/>
        <v>5.0842290877515595E-3</v>
      </c>
      <c r="K293" s="302"/>
      <c r="L293" s="303">
        <f t="shared" si="58"/>
        <v>44.042134472647888</v>
      </c>
      <c r="M293" s="304"/>
      <c r="N293" s="303">
        <f t="shared" si="59"/>
        <v>0.44487004517826156</v>
      </c>
      <c r="O293" s="302"/>
      <c r="P293" s="303">
        <f t="shared" si="60"/>
        <v>1.3473207082541632</v>
      </c>
      <c r="Q293" s="304"/>
      <c r="R293" s="182">
        <f t="shared" si="61"/>
        <v>45.834325226080317</v>
      </c>
    </row>
    <row r="294" spans="2:18" ht="47.25" x14ac:dyDescent="0.25">
      <c r="B294" s="1">
        <v>52</v>
      </c>
      <c r="C294" s="178" t="s">
        <v>89</v>
      </c>
      <c r="D294" s="25" t="s">
        <v>15</v>
      </c>
      <c r="E294" s="201">
        <v>14040</v>
      </c>
      <c r="F294" s="201">
        <f t="shared" si="54"/>
        <v>88.308938177856021</v>
      </c>
      <c r="G294" s="201">
        <f t="shared" si="55"/>
        <v>32.832777515366892</v>
      </c>
      <c r="H294" s="301">
        <f t="shared" si="56"/>
        <v>1.1844436333104939E-2</v>
      </c>
      <c r="I294" s="301"/>
      <c r="J294" s="302">
        <f t="shared" si="57"/>
        <v>3.79021962659358E-3</v>
      </c>
      <c r="K294" s="302"/>
      <c r="L294" s="303">
        <f t="shared" si="58"/>
        <v>32.832777515366892</v>
      </c>
      <c r="M294" s="304"/>
      <c r="N294" s="303">
        <f t="shared" si="59"/>
        <v>0.33164421732693827</v>
      </c>
      <c r="O294" s="302"/>
      <c r="P294" s="303">
        <f t="shared" si="60"/>
        <v>1.0044082010472988</v>
      </c>
      <c r="Q294" s="304"/>
      <c r="R294" s="182">
        <f t="shared" si="61"/>
        <v>34.168829933741129</v>
      </c>
    </row>
    <row r="295" spans="2:18" ht="31.5" x14ac:dyDescent="0.25">
      <c r="B295" s="1">
        <v>53</v>
      </c>
      <c r="C295" s="178" t="s">
        <v>90</v>
      </c>
      <c r="D295" s="25" t="s">
        <v>15</v>
      </c>
      <c r="E295" s="201">
        <v>11182.76</v>
      </c>
      <c r="F295" s="201">
        <f t="shared" si="54"/>
        <v>70.33744027762117</v>
      </c>
      <c r="G295" s="201">
        <f t="shared" si="55"/>
        <v>26.151073439298024</v>
      </c>
      <c r="H295" s="301">
        <f t="shared" si="56"/>
        <v>9.4340091772359396E-3</v>
      </c>
      <c r="I295" s="301"/>
      <c r="J295" s="302">
        <f t="shared" si="57"/>
        <v>3.0188829367154999E-3</v>
      </c>
      <c r="K295" s="302"/>
      <c r="L295" s="303">
        <f t="shared" si="58"/>
        <v>26.151073439298024</v>
      </c>
      <c r="M295" s="304"/>
      <c r="N295" s="303">
        <f t="shared" si="59"/>
        <v>0.2641522569626063</v>
      </c>
      <c r="O295" s="302"/>
      <c r="P295" s="303">
        <f t="shared" si="60"/>
        <v>0.80000397822960745</v>
      </c>
      <c r="Q295" s="304"/>
      <c r="R295" s="182">
        <f t="shared" si="61"/>
        <v>27.215229674490239</v>
      </c>
    </row>
    <row r="296" spans="2:18" ht="15.75" x14ac:dyDescent="0.25">
      <c r="B296" s="1">
        <v>54</v>
      </c>
      <c r="C296" s="179" t="s">
        <v>91</v>
      </c>
      <c r="D296" s="25" t="s">
        <v>15</v>
      </c>
      <c r="E296" s="201">
        <v>1749</v>
      </c>
      <c r="F296" s="201">
        <f t="shared" si="54"/>
        <v>11.000878409762834</v>
      </c>
      <c r="G296" s="201">
        <f t="shared" si="55"/>
        <v>4.0900660879185677</v>
      </c>
      <c r="H296" s="301">
        <f t="shared" si="56"/>
        <v>1.4754928167094402E-3</v>
      </c>
      <c r="I296" s="301"/>
      <c r="J296" s="302">
        <f t="shared" si="57"/>
        <v>4.7215770134702073E-4</v>
      </c>
      <c r="K296" s="302"/>
      <c r="L296" s="303">
        <f t="shared" si="58"/>
        <v>4.0900660879185677</v>
      </c>
      <c r="M296" s="304"/>
      <c r="N296" s="303">
        <f t="shared" si="59"/>
        <v>4.1313798867864328E-2</v>
      </c>
      <c r="O296" s="302"/>
      <c r="P296" s="303">
        <f t="shared" si="60"/>
        <v>0.12512179085696049</v>
      </c>
      <c r="Q296" s="304"/>
      <c r="R296" s="182">
        <f t="shared" si="61"/>
        <v>4.2565016776433922</v>
      </c>
    </row>
    <row r="297" spans="2:18" ht="47.25" x14ac:dyDescent="0.25">
      <c r="B297" s="1">
        <v>55</v>
      </c>
      <c r="C297" s="178" t="s">
        <v>92</v>
      </c>
      <c r="D297" s="25" t="s">
        <v>15</v>
      </c>
      <c r="E297" s="201">
        <v>7317.5158823529418</v>
      </c>
      <c r="F297" s="201">
        <f t="shared" si="54"/>
        <v>46.025787583346542</v>
      </c>
      <c r="G297" s="201">
        <f t="shared" si="55"/>
        <v>17.112134681656535</v>
      </c>
      <c r="H297" s="301">
        <f t="shared" si="56"/>
        <v>6.1732087596163554E-3</v>
      </c>
      <c r="I297" s="301"/>
      <c r="J297" s="302">
        <f t="shared" si="57"/>
        <v>1.9754268030772334E-3</v>
      </c>
      <c r="K297" s="302"/>
      <c r="L297" s="303">
        <f t="shared" si="58"/>
        <v>17.112134681656535</v>
      </c>
      <c r="M297" s="304"/>
      <c r="N297" s="303">
        <f t="shared" si="59"/>
        <v>0.17284984526925795</v>
      </c>
      <c r="O297" s="302"/>
      <c r="P297" s="303">
        <f t="shared" si="60"/>
        <v>0.52348810281546687</v>
      </c>
      <c r="Q297" s="304"/>
      <c r="R297" s="182">
        <f t="shared" si="61"/>
        <v>17.80847262974126</v>
      </c>
    </row>
    <row r="298" spans="2:18" ht="63" x14ac:dyDescent="0.25">
      <c r="B298" s="1">
        <v>56</v>
      </c>
      <c r="C298" s="178" t="s">
        <v>93</v>
      </c>
      <c r="D298" s="25" t="s">
        <v>15</v>
      </c>
      <c r="E298" s="201">
        <v>5520</v>
      </c>
      <c r="F298" s="201">
        <f t="shared" si="54"/>
        <v>34.719753471635698</v>
      </c>
      <c r="G298" s="201">
        <f t="shared" si="55"/>
        <v>12.908613382110058</v>
      </c>
      <c r="H298" s="301">
        <f t="shared" si="56"/>
        <v>4.6567869343831381E-3</v>
      </c>
      <c r="I298" s="301"/>
      <c r="J298" s="302">
        <f t="shared" si="57"/>
        <v>1.490171819002604E-3</v>
      </c>
      <c r="K298" s="302"/>
      <c r="L298" s="303">
        <f t="shared" si="58"/>
        <v>12.908613382110058</v>
      </c>
      <c r="M298" s="304"/>
      <c r="N298" s="303">
        <f t="shared" si="59"/>
        <v>0.13039003416272787</v>
      </c>
      <c r="O298" s="302"/>
      <c r="P298" s="303">
        <f t="shared" si="60"/>
        <v>0.39489553203569006</v>
      </c>
      <c r="Q298" s="304"/>
      <c r="R298" s="182">
        <f t="shared" si="61"/>
        <v>13.433898948308476</v>
      </c>
    </row>
    <row r="299" spans="2:18" ht="47.25" x14ac:dyDescent="0.25">
      <c r="B299" s="1">
        <v>57</v>
      </c>
      <c r="C299" s="178" t="s">
        <v>94</v>
      </c>
      <c r="D299" s="25" t="s">
        <v>15</v>
      </c>
      <c r="E299" s="201">
        <v>0</v>
      </c>
      <c r="F299" s="201">
        <f t="shared" si="54"/>
        <v>0</v>
      </c>
      <c r="G299" s="201">
        <f t="shared" si="55"/>
        <v>0</v>
      </c>
      <c r="H299" s="301">
        <f t="shared" si="56"/>
        <v>0</v>
      </c>
      <c r="I299" s="301"/>
      <c r="J299" s="302">
        <f t="shared" si="57"/>
        <v>0</v>
      </c>
      <c r="K299" s="302"/>
      <c r="L299" s="303">
        <f t="shared" si="58"/>
        <v>0</v>
      </c>
      <c r="M299" s="304"/>
      <c r="N299" s="303">
        <f t="shared" si="59"/>
        <v>0</v>
      </c>
      <c r="O299" s="302"/>
      <c r="P299" s="303">
        <f t="shared" si="60"/>
        <v>0</v>
      </c>
      <c r="Q299" s="304"/>
      <c r="R299" s="182">
        <f t="shared" si="61"/>
        <v>0</v>
      </c>
    </row>
    <row r="300" spans="2:18" ht="47.25" x14ac:dyDescent="0.25">
      <c r="B300" s="1">
        <v>58</v>
      </c>
      <c r="C300" s="178" t="s">
        <v>95</v>
      </c>
      <c r="D300" s="25" t="s">
        <v>15</v>
      </c>
      <c r="E300" s="201">
        <v>36282</v>
      </c>
      <c r="F300" s="201">
        <f t="shared" si="54"/>
        <v>228.20690135106639</v>
      </c>
      <c r="G300" s="201">
        <f t="shared" si="55"/>
        <v>84.846070784369061</v>
      </c>
      <c r="H300" s="301">
        <f t="shared" si="56"/>
        <v>3.0608250643711785E-2</v>
      </c>
      <c r="I300" s="301"/>
      <c r="J300" s="302">
        <f t="shared" si="57"/>
        <v>9.7946402059877688E-3</v>
      </c>
      <c r="K300" s="302"/>
      <c r="L300" s="303">
        <f t="shared" si="58"/>
        <v>84.846070784369061</v>
      </c>
      <c r="M300" s="304"/>
      <c r="N300" s="303">
        <f t="shared" si="59"/>
        <v>0.85703101802393</v>
      </c>
      <c r="O300" s="302"/>
      <c r="P300" s="303">
        <f t="shared" si="60"/>
        <v>2.5955796545867589</v>
      </c>
      <c r="Q300" s="304"/>
      <c r="R300" s="182">
        <f t="shared" si="61"/>
        <v>88.29868145697975</v>
      </c>
    </row>
    <row r="301" spans="2:18" ht="31.5" x14ac:dyDescent="0.25">
      <c r="B301" s="1">
        <v>59</v>
      </c>
      <c r="C301" s="178" t="s">
        <v>96</v>
      </c>
      <c r="D301" s="25" t="s">
        <v>15</v>
      </c>
      <c r="E301" s="201">
        <v>0</v>
      </c>
      <c r="F301" s="201">
        <f t="shared" si="54"/>
        <v>0</v>
      </c>
      <c r="G301" s="201">
        <f t="shared" si="55"/>
        <v>0</v>
      </c>
      <c r="H301" s="301">
        <f t="shared" si="56"/>
        <v>0</v>
      </c>
      <c r="I301" s="301"/>
      <c r="J301" s="302">
        <f t="shared" si="57"/>
        <v>0</v>
      </c>
      <c r="K301" s="302"/>
      <c r="L301" s="303">
        <f t="shared" si="58"/>
        <v>0</v>
      </c>
      <c r="M301" s="304"/>
      <c r="N301" s="303">
        <f t="shared" si="59"/>
        <v>0</v>
      </c>
      <c r="O301" s="302"/>
      <c r="P301" s="303">
        <f t="shared" si="60"/>
        <v>0</v>
      </c>
      <c r="Q301" s="304"/>
      <c r="R301" s="182">
        <f t="shared" si="61"/>
        <v>0</v>
      </c>
    </row>
    <row r="302" spans="2:18" ht="63" x14ac:dyDescent="0.25">
      <c r="B302" s="1">
        <v>60</v>
      </c>
      <c r="C302" s="178" t="s">
        <v>97</v>
      </c>
      <c r="D302" s="25" t="s">
        <v>15</v>
      </c>
      <c r="E302" s="201">
        <v>6335.9809999999998</v>
      </c>
      <c r="F302" s="201">
        <f t="shared" si="54"/>
        <v>39.852119261044898</v>
      </c>
      <c r="G302" s="201">
        <f t="shared" si="55"/>
        <v>14.816798754600558</v>
      </c>
      <c r="H302" s="301">
        <f t="shared" si="56"/>
        <v>5.3451654958876476E-3</v>
      </c>
      <c r="I302" s="301"/>
      <c r="J302" s="302">
        <f t="shared" si="57"/>
        <v>1.7104529586840468E-3</v>
      </c>
      <c r="K302" s="302"/>
      <c r="L302" s="303">
        <f t="shared" si="58"/>
        <v>14.816798754600558</v>
      </c>
      <c r="M302" s="304"/>
      <c r="N302" s="303">
        <f t="shared" si="59"/>
        <v>0.14966463388485413</v>
      </c>
      <c r="O302" s="302"/>
      <c r="P302" s="303">
        <f t="shared" si="60"/>
        <v>0.45327003405127236</v>
      </c>
      <c r="Q302" s="304"/>
      <c r="R302" s="182">
        <f t="shared" si="61"/>
        <v>15.419733422536684</v>
      </c>
    </row>
    <row r="303" spans="2:18" ht="47.25" x14ac:dyDescent="0.25">
      <c r="B303" s="1">
        <v>61</v>
      </c>
      <c r="C303" s="178" t="s">
        <v>98</v>
      </c>
      <c r="D303" s="25" t="s">
        <v>15</v>
      </c>
      <c r="E303" s="201">
        <v>2255.1931000000004</v>
      </c>
      <c r="F303" s="201">
        <f t="shared" si="54"/>
        <v>14.184737040386574</v>
      </c>
      <c r="G303" s="201">
        <f t="shared" si="55"/>
        <v>5.2738072155620062</v>
      </c>
      <c r="H303" s="301">
        <f t="shared" si="56"/>
        <v>1.9025278555418494E-3</v>
      </c>
      <c r="I303" s="301"/>
      <c r="J303" s="302">
        <f t="shared" si="57"/>
        <v>6.0880891377339166E-4</v>
      </c>
      <c r="K303" s="302"/>
      <c r="L303" s="303">
        <f t="shared" si="58"/>
        <v>5.2738072155620062</v>
      </c>
      <c r="M303" s="304"/>
      <c r="N303" s="303">
        <f t="shared" si="59"/>
        <v>5.3270779955171779E-2</v>
      </c>
      <c r="O303" s="302"/>
      <c r="P303" s="303">
        <f t="shared" si="60"/>
        <v>0.16133436214994878</v>
      </c>
      <c r="Q303" s="304"/>
      <c r="R303" s="182">
        <f t="shared" si="61"/>
        <v>5.4884123576671264</v>
      </c>
    </row>
    <row r="304" spans="2:18" ht="47.25" x14ac:dyDescent="0.25">
      <c r="B304" s="1">
        <v>62</v>
      </c>
      <c r="C304" s="178" t="s">
        <v>99</v>
      </c>
      <c r="D304" s="25" t="s">
        <v>15</v>
      </c>
      <c r="E304" s="201">
        <v>3032.6409999999996</v>
      </c>
      <c r="F304" s="201">
        <f t="shared" si="54"/>
        <v>19.074736936227307</v>
      </c>
      <c r="G304" s="201">
        <f t="shared" si="55"/>
        <v>7.0918822818361642</v>
      </c>
      <c r="H304" s="301">
        <f t="shared" si="56"/>
        <v>2.5583990915714876E-3</v>
      </c>
      <c r="I304" s="301"/>
      <c r="J304" s="302">
        <f t="shared" si="57"/>
        <v>8.1868770930287589E-4</v>
      </c>
      <c r="K304" s="302"/>
      <c r="L304" s="303">
        <f t="shared" si="58"/>
        <v>7.0918822818361642</v>
      </c>
      <c r="M304" s="304"/>
      <c r="N304" s="303">
        <f t="shared" si="59"/>
        <v>7.1635174564001647E-2</v>
      </c>
      <c r="O304" s="302"/>
      <c r="P304" s="303">
        <f t="shared" si="60"/>
        <v>0.21695224296526211</v>
      </c>
      <c r="Q304" s="304"/>
      <c r="R304" s="182">
        <f t="shared" si="61"/>
        <v>7.3804696993654284</v>
      </c>
    </row>
    <row r="305" spans="2:18" ht="47.25" x14ac:dyDescent="0.25">
      <c r="B305" s="1">
        <v>63</v>
      </c>
      <c r="C305" s="178" t="s">
        <v>100</v>
      </c>
      <c r="D305" s="25" t="s">
        <v>15</v>
      </c>
      <c r="E305" s="201">
        <v>0</v>
      </c>
      <c r="F305" s="201">
        <f t="shared" si="54"/>
        <v>0</v>
      </c>
      <c r="G305" s="201">
        <f t="shared" si="55"/>
        <v>0</v>
      </c>
      <c r="H305" s="301">
        <f t="shared" si="56"/>
        <v>0</v>
      </c>
      <c r="I305" s="301"/>
      <c r="J305" s="302">
        <f t="shared" si="57"/>
        <v>0</v>
      </c>
      <c r="K305" s="302"/>
      <c r="L305" s="303">
        <f t="shared" si="58"/>
        <v>0</v>
      </c>
      <c r="M305" s="304"/>
      <c r="N305" s="303">
        <f t="shared" si="59"/>
        <v>0</v>
      </c>
      <c r="O305" s="302"/>
      <c r="P305" s="303">
        <f t="shared" si="60"/>
        <v>0</v>
      </c>
      <c r="Q305" s="304"/>
      <c r="R305" s="182">
        <f t="shared" si="61"/>
        <v>0</v>
      </c>
    </row>
    <row r="306" spans="2:18" ht="47.25" x14ac:dyDescent="0.25">
      <c r="B306" s="1">
        <v>64</v>
      </c>
      <c r="C306" s="178" t="s">
        <v>101</v>
      </c>
      <c r="D306" s="25" t="s">
        <v>15</v>
      </c>
      <c r="E306" s="201">
        <v>8952.81</v>
      </c>
      <c r="F306" s="201">
        <f t="shared" si="54"/>
        <v>56.311477550433835</v>
      </c>
      <c r="G306" s="201">
        <f t="shared" si="55"/>
        <v>20.936297640124771</v>
      </c>
      <c r="H306" s="301">
        <f t="shared" si="56"/>
        <v>7.5527769264519384E-3</v>
      </c>
      <c r="I306" s="301"/>
      <c r="J306" s="302">
        <f t="shared" si="57"/>
        <v>2.4168886164646197E-3</v>
      </c>
      <c r="K306" s="302"/>
      <c r="L306" s="303">
        <f t="shared" si="58"/>
        <v>20.936297640124771</v>
      </c>
      <c r="M306" s="304"/>
      <c r="N306" s="303">
        <f t="shared" si="59"/>
        <v>0.21147775394065427</v>
      </c>
      <c r="O306" s="302"/>
      <c r="P306" s="303">
        <f t="shared" si="60"/>
        <v>0.64047548336312421</v>
      </c>
      <c r="Q306" s="304"/>
      <c r="R306" s="182">
        <f t="shared" si="61"/>
        <v>21.788250877428553</v>
      </c>
    </row>
    <row r="307" spans="2:18" x14ac:dyDescent="0.25">
      <c r="B307" s="1"/>
      <c r="C307" s="1"/>
      <c r="D307" s="25" t="s">
        <v>15</v>
      </c>
      <c r="E307" s="201">
        <f>SUM(E243:E306)</f>
        <v>737476.1374823529</v>
      </c>
      <c r="F307" s="201">
        <f>SUM(F243:F306)</f>
        <v>4638.5850877901103</v>
      </c>
      <c r="G307" s="201">
        <f>SUM(G243:G306)</f>
        <v>1724.6004234223808</v>
      </c>
      <c r="H307" s="301">
        <f>SUM(H243:I306)</f>
        <v>0.62215022489984861</v>
      </c>
      <c r="I307" s="301"/>
      <c r="J307" s="301">
        <f>SUM(J243:K306)</f>
        <v>0.19908807196795156</v>
      </c>
      <c r="K307" s="301"/>
      <c r="L307" s="301">
        <f>SUM(L243:M306)</f>
        <v>1724.6004234223808</v>
      </c>
      <c r="M307" s="301"/>
      <c r="N307" s="301">
        <f>SUM(N243:O306)</f>
        <v>17.420206297195762</v>
      </c>
      <c r="O307" s="301"/>
      <c r="P307" s="301">
        <f>SUM(P243:Q306)</f>
        <v>52.758339071507159</v>
      </c>
      <c r="Q307" s="301"/>
      <c r="R307" s="182">
        <f>SUM(R243:R306)</f>
        <v>1794.7789687910836</v>
      </c>
    </row>
    <row r="315" spans="2:18" x14ac:dyDescent="0.25">
      <c r="B315" s="1"/>
      <c r="C315" s="298"/>
      <c r="D315" s="298"/>
      <c r="E315" s="298"/>
      <c r="F315" s="298"/>
      <c r="G315" s="298"/>
      <c r="H315" s="298"/>
      <c r="I315" s="298"/>
      <c r="J315" s="298"/>
      <c r="K315" s="299" t="s">
        <v>190</v>
      </c>
    </row>
    <row r="316" spans="2:18" ht="30" x14ac:dyDescent="0.25">
      <c r="B316" s="1"/>
      <c r="C316" s="200" t="s">
        <v>191</v>
      </c>
      <c r="D316" s="2" t="s">
        <v>192</v>
      </c>
      <c r="E316" s="2" t="s">
        <v>193</v>
      </c>
      <c r="F316" s="2" t="s">
        <v>194</v>
      </c>
      <c r="G316" s="294" t="s">
        <v>195</v>
      </c>
      <c r="H316" s="295"/>
      <c r="I316" s="239" t="s">
        <v>148</v>
      </c>
      <c r="J316" s="243"/>
      <c r="K316" s="300"/>
    </row>
    <row r="317" spans="2:18" ht="31.5" x14ac:dyDescent="0.25">
      <c r="B317" s="1">
        <v>1</v>
      </c>
      <c r="C317" s="178" t="s">
        <v>38</v>
      </c>
      <c r="D317" s="191">
        <f t="shared" ref="D317:D348" si="62">R169</f>
        <v>0</v>
      </c>
      <c r="E317" s="191">
        <f t="shared" ref="E317:E348" si="63">R33</f>
        <v>197.32173139483834</v>
      </c>
      <c r="F317" s="191">
        <f t="shared" ref="F317:F348" si="64">R101</f>
        <v>0</v>
      </c>
      <c r="G317" s="294">
        <f t="shared" ref="G317:G348" si="65">R243</f>
        <v>5.8619499490600848</v>
      </c>
      <c r="H317" s="295"/>
      <c r="I317" s="239">
        <f t="shared" ref="I317:I348" si="66">SUM(D317:H317)</f>
        <v>203.18368134389843</v>
      </c>
      <c r="J317" s="243"/>
      <c r="K317" s="1">
        <f t="shared" ref="K317:K348" si="67">(I317/$I$381)*100</f>
        <v>1.7798373607114331</v>
      </c>
    </row>
    <row r="318" spans="2:18" ht="47.25" x14ac:dyDescent="0.25">
      <c r="B318" s="1">
        <v>2</v>
      </c>
      <c r="C318" s="178" t="s">
        <v>39</v>
      </c>
      <c r="D318" s="191">
        <f t="shared" si="62"/>
        <v>6.775011785846749E-2</v>
      </c>
      <c r="E318" s="191">
        <f t="shared" si="63"/>
        <v>12.233926608221498</v>
      </c>
      <c r="F318" s="191">
        <f t="shared" si="64"/>
        <v>0</v>
      </c>
      <c r="G318" s="294">
        <f t="shared" si="65"/>
        <v>1.7522476889098013</v>
      </c>
      <c r="H318" s="295"/>
      <c r="I318" s="239">
        <f t="shared" si="66"/>
        <v>14.053924414989767</v>
      </c>
      <c r="J318" s="243"/>
      <c r="K318" s="1">
        <f t="shared" si="67"/>
        <v>0.12310880269993944</v>
      </c>
    </row>
    <row r="319" spans="2:18" ht="31.5" x14ac:dyDescent="0.25">
      <c r="B319" s="1">
        <v>3</v>
      </c>
      <c r="C319" s="178" t="s">
        <v>40</v>
      </c>
      <c r="D319" s="191">
        <f t="shared" si="62"/>
        <v>0</v>
      </c>
      <c r="E319" s="191">
        <f t="shared" si="63"/>
        <v>58.588871986124133</v>
      </c>
      <c r="F319" s="191">
        <f t="shared" si="64"/>
        <v>0</v>
      </c>
      <c r="G319" s="294">
        <f t="shared" si="65"/>
        <v>4.7714678039952174</v>
      </c>
      <c r="H319" s="295"/>
      <c r="I319" s="239">
        <f t="shared" si="66"/>
        <v>63.360339790119347</v>
      </c>
      <c r="J319" s="243"/>
      <c r="K319" s="1">
        <f t="shared" si="67"/>
        <v>0.55502045833570146</v>
      </c>
    </row>
    <row r="320" spans="2:18" ht="31.5" x14ac:dyDescent="0.25">
      <c r="B320" s="1">
        <v>4</v>
      </c>
      <c r="C320" s="178" t="s">
        <v>41</v>
      </c>
      <c r="D320" s="191">
        <f t="shared" si="62"/>
        <v>0</v>
      </c>
      <c r="E320" s="191">
        <f t="shared" si="63"/>
        <v>56.611627170707919</v>
      </c>
      <c r="F320" s="191">
        <f t="shared" si="64"/>
        <v>0</v>
      </c>
      <c r="G320" s="294">
        <f t="shared" si="65"/>
        <v>9.2288598118174274</v>
      </c>
      <c r="H320" s="295"/>
      <c r="I320" s="239">
        <f t="shared" si="66"/>
        <v>65.840486982525348</v>
      </c>
      <c r="J320" s="243"/>
      <c r="K320" s="1">
        <f t="shared" si="67"/>
        <v>0.57674591681696807</v>
      </c>
    </row>
    <row r="321" spans="2:11" ht="63" x14ac:dyDescent="0.25">
      <c r="B321" s="1">
        <v>5</v>
      </c>
      <c r="C321" s="178" t="s">
        <v>42</v>
      </c>
      <c r="D321" s="191">
        <f t="shared" si="62"/>
        <v>0</v>
      </c>
      <c r="E321" s="191">
        <f t="shared" si="63"/>
        <v>7.9825836203248031</v>
      </c>
      <c r="F321" s="191">
        <f t="shared" si="64"/>
        <v>0</v>
      </c>
      <c r="G321" s="294">
        <f t="shared" si="65"/>
        <v>0.94670048748043434</v>
      </c>
      <c r="H321" s="295"/>
      <c r="I321" s="239">
        <f t="shared" si="66"/>
        <v>8.9292841078052376</v>
      </c>
      <c r="J321" s="243"/>
      <c r="K321" s="1">
        <f t="shared" si="67"/>
        <v>7.8218257265353336E-2</v>
      </c>
    </row>
    <row r="322" spans="2:11" ht="47.25" x14ac:dyDescent="0.25">
      <c r="B322" s="1">
        <v>6</v>
      </c>
      <c r="C322" s="178" t="s">
        <v>43</v>
      </c>
      <c r="D322" s="191">
        <f t="shared" si="62"/>
        <v>0.42343823661542185</v>
      </c>
      <c r="E322" s="191">
        <f t="shared" si="63"/>
        <v>43.291937518639848</v>
      </c>
      <c r="F322" s="191">
        <f t="shared" si="64"/>
        <v>0</v>
      </c>
      <c r="G322" s="294">
        <f t="shared" si="65"/>
        <v>1.9469418765664459</v>
      </c>
      <c r="H322" s="295"/>
      <c r="I322" s="239">
        <f t="shared" si="66"/>
        <v>45.662317631821722</v>
      </c>
      <c r="J322" s="243"/>
      <c r="K322" s="1">
        <f t="shared" si="67"/>
        <v>0.39999028642577195</v>
      </c>
    </row>
    <row r="323" spans="2:11" ht="31.5" x14ac:dyDescent="0.25">
      <c r="B323" s="1">
        <v>7</v>
      </c>
      <c r="C323" s="178" t="s">
        <v>44</v>
      </c>
      <c r="D323" s="191">
        <f t="shared" si="62"/>
        <v>0</v>
      </c>
      <c r="E323" s="191">
        <f t="shared" si="63"/>
        <v>30.600452509088406</v>
      </c>
      <c r="F323" s="191">
        <f t="shared" si="64"/>
        <v>0</v>
      </c>
      <c r="G323" s="294">
        <f t="shared" si="65"/>
        <v>7.3510781780613135</v>
      </c>
      <c r="H323" s="295"/>
      <c r="I323" s="239">
        <f t="shared" si="66"/>
        <v>37.95153068714972</v>
      </c>
      <c r="J323" s="243"/>
      <c r="K323" s="1">
        <f t="shared" si="67"/>
        <v>0.33244575433618584</v>
      </c>
    </row>
    <row r="324" spans="2:11" ht="31.5" x14ac:dyDescent="0.25">
      <c r="B324" s="1">
        <v>8</v>
      </c>
      <c r="C324" s="178" t="s">
        <v>45</v>
      </c>
      <c r="D324" s="191">
        <f t="shared" si="62"/>
        <v>0</v>
      </c>
      <c r="E324" s="191">
        <f t="shared" si="63"/>
        <v>87.479241117580059</v>
      </c>
      <c r="F324" s="191">
        <f t="shared" si="64"/>
        <v>0</v>
      </c>
      <c r="G324" s="294">
        <f t="shared" si="65"/>
        <v>0</v>
      </c>
      <c r="H324" s="295"/>
      <c r="I324" s="239">
        <f t="shared" si="66"/>
        <v>87.479241117580059</v>
      </c>
      <c r="J324" s="243"/>
      <c r="K324" s="1">
        <f t="shared" si="67"/>
        <v>0.76629589836117207</v>
      </c>
    </row>
    <row r="325" spans="2:11" ht="47.25" x14ac:dyDescent="0.25">
      <c r="B325" s="1">
        <v>9</v>
      </c>
      <c r="C325" s="178" t="s">
        <v>46</v>
      </c>
      <c r="D325" s="191">
        <f t="shared" si="62"/>
        <v>0.8468764732308437</v>
      </c>
      <c r="E325" s="191">
        <f t="shared" si="63"/>
        <v>63.778374286100231</v>
      </c>
      <c r="F325" s="191">
        <f t="shared" si="64"/>
        <v>0</v>
      </c>
      <c r="G325" s="294">
        <f t="shared" si="65"/>
        <v>0</v>
      </c>
      <c r="H325" s="295"/>
      <c r="I325" s="239">
        <f t="shared" si="66"/>
        <v>64.625250759331081</v>
      </c>
      <c r="J325" s="243"/>
      <c r="K325" s="1">
        <f t="shared" si="67"/>
        <v>0.56610075664551629</v>
      </c>
    </row>
    <row r="326" spans="2:11" ht="47.25" x14ac:dyDescent="0.25">
      <c r="B326" s="1">
        <v>10</v>
      </c>
      <c r="C326" s="178" t="s">
        <v>47</v>
      </c>
      <c r="D326" s="191">
        <f t="shared" si="62"/>
        <v>0</v>
      </c>
      <c r="E326" s="191">
        <f t="shared" si="63"/>
        <v>80.77716266356714</v>
      </c>
      <c r="F326" s="191">
        <f t="shared" si="64"/>
        <v>2.3213147210000003E-3</v>
      </c>
      <c r="G326" s="294">
        <f t="shared" si="65"/>
        <v>36.008690007096426</v>
      </c>
      <c r="H326" s="295"/>
      <c r="I326" s="239">
        <f t="shared" si="66"/>
        <v>116.78817398538456</v>
      </c>
      <c r="J326" s="243"/>
      <c r="K326" s="1">
        <f t="shared" si="67"/>
        <v>1.0230346943888395</v>
      </c>
    </row>
    <row r="327" spans="2:11" ht="31.5" x14ac:dyDescent="0.25">
      <c r="B327" s="1">
        <v>11</v>
      </c>
      <c r="C327" s="178" t="s">
        <v>48</v>
      </c>
      <c r="D327" s="191">
        <f t="shared" si="62"/>
        <v>0.25406294196925311</v>
      </c>
      <c r="E327" s="191">
        <f t="shared" si="63"/>
        <v>0</v>
      </c>
      <c r="F327" s="191">
        <f t="shared" si="64"/>
        <v>100.53614056651</v>
      </c>
      <c r="G327" s="294">
        <f t="shared" si="65"/>
        <v>5.9187033047619959</v>
      </c>
      <c r="H327" s="295"/>
      <c r="I327" s="239">
        <f t="shared" si="66"/>
        <v>106.70890681324124</v>
      </c>
      <c r="J327" s="243"/>
      <c r="K327" s="1">
        <f t="shared" si="67"/>
        <v>0.93474287802387512</v>
      </c>
    </row>
    <row r="328" spans="2:11" ht="31.5" x14ac:dyDescent="0.25">
      <c r="B328" s="1">
        <v>12</v>
      </c>
      <c r="C328" s="178" t="s">
        <v>49</v>
      </c>
      <c r="D328" s="191">
        <f t="shared" si="62"/>
        <v>0</v>
      </c>
      <c r="E328" s="191">
        <f t="shared" si="63"/>
        <v>0</v>
      </c>
      <c r="F328" s="191">
        <f t="shared" si="64"/>
        <v>33.336400708281005</v>
      </c>
      <c r="G328" s="294">
        <f t="shared" si="65"/>
        <v>0</v>
      </c>
      <c r="H328" s="295"/>
      <c r="I328" s="239">
        <f t="shared" si="66"/>
        <v>33.336400708281005</v>
      </c>
      <c r="J328" s="243"/>
      <c r="K328" s="1">
        <f t="shared" si="67"/>
        <v>0.29201838976340305</v>
      </c>
    </row>
    <row r="329" spans="2:11" ht="31.5" x14ac:dyDescent="0.25">
      <c r="B329" s="1">
        <v>13</v>
      </c>
      <c r="C329" s="178" t="s">
        <v>50</v>
      </c>
      <c r="D329" s="191">
        <f t="shared" si="62"/>
        <v>99.188995466373839</v>
      </c>
      <c r="E329" s="191">
        <f t="shared" si="63"/>
        <v>13.598767359008743</v>
      </c>
      <c r="F329" s="191">
        <f t="shared" si="64"/>
        <v>0</v>
      </c>
      <c r="G329" s="294">
        <f t="shared" si="65"/>
        <v>36.914017979699821</v>
      </c>
      <c r="H329" s="295"/>
      <c r="I329" s="239">
        <f t="shared" si="66"/>
        <v>149.70178080508242</v>
      </c>
      <c r="J329" s="243"/>
      <c r="K329" s="1">
        <f t="shared" si="67"/>
        <v>1.3113495172427176</v>
      </c>
    </row>
    <row r="330" spans="2:11" ht="31.5" x14ac:dyDescent="0.25">
      <c r="B330" s="1">
        <v>14</v>
      </c>
      <c r="C330" s="178" t="s">
        <v>51</v>
      </c>
      <c r="D330" s="191">
        <f t="shared" si="62"/>
        <v>0.16937529464616871</v>
      </c>
      <c r="E330" s="191">
        <f t="shared" si="63"/>
        <v>487.11206555398911</v>
      </c>
      <c r="F330" s="191">
        <f t="shared" si="64"/>
        <v>0</v>
      </c>
      <c r="G330" s="294">
        <f t="shared" si="65"/>
        <v>72.654840422386187</v>
      </c>
      <c r="H330" s="295"/>
      <c r="I330" s="239">
        <f t="shared" si="66"/>
        <v>559.93628127102147</v>
      </c>
      <c r="J330" s="243"/>
      <c r="K330" s="1">
        <f t="shared" si="67"/>
        <v>4.9048993818416067</v>
      </c>
    </row>
    <row r="331" spans="2:11" ht="31.5" x14ac:dyDescent="0.25">
      <c r="B331" s="1">
        <v>15</v>
      </c>
      <c r="C331" s="178" t="s">
        <v>52</v>
      </c>
      <c r="D331" s="191">
        <f t="shared" si="62"/>
        <v>1.976045104205302</v>
      </c>
      <c r="E331" s="191">
        <f t="shared" si="63"/>
        <v>0</v>
      </c>
      <c r="F331" s="191">
        <f t="shared" si="64"/>
        <v>191.04461937494975</v>
      </c>
      <c r="G331" s="294">
        <f t="shared" si="65"/>
        <v>10.12409775814552</v>
      </c>
      <c r="H331" s="295"/>
      <c r="I331" s="239">
        <f t="shared" si="66"/>
        <v>203.14476223730057</v>
      </c>
      <c r="J331" s="243"/>
      <c r="K331" s="1">
        <f t="shared" si="67"/>
        <v>1.7794964392382606</v>
      </c>
    </row>
    <row r="332" spans="2:11" ht="47.25" x14ac:dyDescent="0.25">
      <c r="B332" s="1">
        <v>16</v>
      </c>
      <c r="C332" s="178" t="s">
        <v>53</v>
      </c>
      <c r="D332" s="191">
        <f t="shared" si="62"/>
        <v>0.67750117858467485</v>
      </c>
      <c r="E332" s="191">
        <f t="shared" si="63"/>
        <v>0</v>
      </c>
      <c r="F332" s="191">
        <f t="shared" si="64"/>
        <v>311.43686822824401</v>
      </c>
      <c r="G332" s="294">
        <f t="shared" si="65"/>
        <v>19.449949346898798</v>
      </c>
      <c r="H332" s="295"/>
      <c r="I332" s="239">
        <f t="shared" si="66"/>
        <v>331.56431875372749</v>
      </c>
      <c r="J332" s="243"/>
      <c r="K332" s="1">
        <f t="shared" si="67"/>
        <v>2.9044190856936662</v>
      </c>
    </row>
    <row r="333" spans="2:11" ht="47.25" x14ac:dyDescent="0.25">
      <c r="B333" s="1">
        <v>17</v>
      </c>
      <c r="C333" s="178" t="s">
        <v>54</v>
      </c>
      <c r="D333" s="191">
        <f t="shared" si="62"/>
        <v>2.8229215774361456</v>
      </c>
      <c r="E333" s="191">
        <f t="shared" si="63"/>
        <v>0</v>
      </c>
      <c r="F333" s="191">
        <f t="shared" si="64"/>
        <v>408.00659202673813</v>
      </c>
      <c r="G333" s="294">
        <f t="shared" si="65"/>
        <v>16.142581834081547</v>
      </c>
      <c r="H333" s="295"/>
      <c r="I333" s="239">
        <f t="shared" si="66"/>
        <v>426.97209543825585</v>
      </c>
      <c r="J333" s="243"/>
      <c r="K333" s="1">
        <f t="shared" si="67"/>
        <v>3.7401669386825307</v>
      </c>
    </row>
    <row r="334" spans="2:11" ht="31.5" x14ac:dyDescent="0.25">
      <c r="B334" s="1">
        <v>18</v>
      </c>
      <c r="C334" s="178" t="s">
        <v>55</v>
      </c>
      <c r="D334" s="191">
        <f t="shared" si="62"/>
        <v>0</v>
      </c>
      <c r="E334" s="191">
        <f t="shared" si="63"/>
        <v>154.71399181660442</v>
      </c>
      <c r="F334" s="191">
        <f t="shared" si="64"/>
        <v>0</v>
      </c>
      <c r="G334" s="294">
        <f t="shared" si="65"/>
        <v>24.920856020050508</v>
      </c>
      <c r="H334" s="295"/>
      <c r="I334" s="239">
        <f t="shared" si="66"/>
        <v>179.63484783665493</v>
      </c>
      <c r="J334" s="243"/>
      <c r="K334" s="1">
        <f t="shared" si="67"/>
        <v>1.5735555697716124</v>
      </c>
    </row>
    <row r="335" spans="2:11" ht="47.25" x14ac:dyDescent="0.25">
      <c r="B335" s="1">
        <v>19</v>
      </c>
      <c r="C335" s="178" t="s">
        <v>56</v>
      </c>
      <c r="D335" s="191">
        <f t="shared" si="62"/>
        <v>1.1291686309744581E-2</v>
      </c>
      <c r="E335" s="191">
        <f t="shared" si="63"/>
        <v>0</v>
      </c>
      <c r="F335" s="191">
        <f t="shared" si="64"/>
        <v>146.291575032141</v>
      </c>
      <c r="G335" s="294">
        <f t="shared" si="65"/>
        <v>23.205332522287442</v>
      </c>
      <c r="H335" s="295"/>
      <c r="I335" s="239">
        <f t="shared" si="66"/>
        <v>169.50819924073818</v>
      </c>
      <c r="J335" s="243"/>
      <c r="K335" s="1">
        <f t="shared" si="67"/>
        <v>1.4848487041877447</v>
      </c>
    </row>
    <row r="336" spans="2:11" ht="31.5" x14ac:dyDescent="0.25">
      <c r="B336" s="1">
        <v>20</v>
      </c>
      <c r="C336" s="178" t="s">
        <v>57</v>
      </c>
      <c r="D336" s="191">
        <f t="shared" si="62"/>
        <v>0.42908407977029411</v>
      </c>
      <c r="E336" s="191">
        <f t="shared" si="63"/>
        <v>167.50258454442377</v>
      </c>
      <c r="F336" s="191">
        <f t="shared" si="64"/>
        <v>2.3213147210000003E-3</v>
      </c>
      <c r="G336" s="294">
        <f t="shared" si="65"/>
        <v>7.444619000520948</v>
      </c>
      <c r="H336" s="295"/>
      <c r="I336" s="239">
        <f t="shared" si="66"/>
        <v>175.37860893943602</v>
      </c>
      <c r="J336" s="243"/>
      <c r="K336" s="1">
        <f t="shared" si="67"/>
        <v>1.5362719997758425</v>
      </c>
    </row>
    <row r="337" spans="2:11" ht="31.5" x14ac:dyDescent="0.25">
      <c r="B337" s="1">
        <v>21</v>
      </c>
      <c r="C337" s="178" t="s">
        <v>58</v>
      </c>
      <c r="D337" s="191">
        <f t="shared" si="62"/>
        <v>0</v>
      </c>
      <c r="E337" s="191">
        <f t="shared" si="63"/>
        <v>0</v>
      </c>
      <c r="F337" s="191">
        <f t="shared" si="64"/>
        <v>147.80971485967501</v>
      </c>
      <c r="G337" s="294">
        <f t="shared" si="65"/>
        <v>2.8717392679355078</v>
      </c>
      <c r="H337" s="295"/>
      <c r="I337" s="239">
        <f t="shared" si="66"/>
        <v>150.68145412761052</v>
      </c>
      <c r="J337" s="243"/>
      <c r="K337" s="1">
        <f t="shared" si="67"/>
        <v>1.3199312063291389</v>
      </c>
    </row>
    <row r="338" spans="2:11" ht="47.25" x14ac:dyDescent="0.25">
      <c r="B338" s="1">
        <v>22</v>
      </c>
      <c r="C338" s="178" t="s">
        <v>59</v>
      </c>
      <c r="D338" s="191">
        <f t="shared" si="62"/>
        <v>0.84969939480827972</v>
      </c>
      <c r="E338" s="191">
        <f t="shared" si="63"/>
        <v>231.19866415402578</v>
      </c>
      <c r="F338" s="191">
        <f t="shared" si="64"/>
        <v>0</v>
      </c>
      <c r="G338" s="294">
        <f t="shared" si="65"/>
        <v>7.444619000520948</v>
      </c>
      <c r="H338" s="295"/>
      <c r="I338" s="239">
        <f t="shared" si="66"/>
        <v>239.49298254935502</v>
      </c>
      <c r="J338" s="243"/>
      <c r="K338" s="1">
        <f t="shared" si="67"/>
        <v>2.0978976025544571</v>
      </c>
    </row>
    <row r="339" spans="2:11" ht="31.5" x14ac:dyDescent="0.25">
      <c r="B339" s="1">
        <v>23</v>
      </c>
      <c r="C339" s="178" t="s">
        <v>60</v>
      </c>
      <c r="D339" s="191">
        <f t="shared" si="62"/>
        <v>1.4112349549918775</v>
      </c>
      <c r="E339" s="191">
        <f t="shared" si="63"/>
        <v>92.411984026881797</v>
      </c>
      <c r="F339" s="191">
        <f t="shared" si="64"/>
        <v>0</v>
      </c>
      <c r="G339" s="294">
        <f t="shared" si="65"/>
        <v>7.9946300806509685</v>
      </c>
      <c r="H339" s="295"/>
      <c r="I339" s="239">
        <f t="shared" si="66"/>
        <v>101.81784906252464</v>
      </c>
      <c r="J339" s="243"/>
      <c r="K339" s="1">
        <f t="shared" si="67"/>
        <v>0.89189845636292242</v>
      </c>
    </row>
    <row r="340" spans="2:11" ht="31.5" x14ac:dyDescent="0.25">
      <c r="B340" s="1">
        <v>24</v>
      </c>
      <c r="C340" s="178" t="s">
        <v>61</v>
      </c>
      <c r="D340" s="191">
        <f t="shared" si="62"/>
        <v>0</v>
      </c>
      <c r="E340" s="191">
        <f t="shared" si="63"/>
        <v>0</v>
      </c>
      <c r="F340" s="191">
        <f t="shared" si="64"/>
        <v>135.06569704138502</v>
      </c>
      <c r="G340" s="294">
        <f t="shared" si="65"/>
        <v>192.57202101118716</v>
      </c>
      <c r="H340" s="295"/>
      <c r="I340" s="239">
        <f t="shared" si="66"/>
        <v>327.63771805257215</v>
      </c>
      <c r="J340" s="243"/>
      <c r="K340" s="1">
        <f t="shared" si="67"/>
        <v>2.8700230624388099</v>
      </c>
    </row>
    <row r="341" spans="2:11" ht="31.5" x14ac:dyDescent="0.25">
      <c r="B341" s="1">
        <v>25</v>
      </c>
      <c r="C341" s="178" t="s">
        <v>62</v>
      </c>
      <c r="D341" s="191">
        <f t="shared" si="62"/>
        <v>0</v>
      </c>
      <c r="E341" s="191">
        <f t="shared" si="63"/>
        <v>91.989318568387077</v>
      </c>
      <c r="F341" s="191">
        <f t="shared" si="64"/>
        <v>129.73874401963423</v>
      </c>
      <c r="G341" s="294">
        <f t="shared" si="65"/>
        <v>44.030090538550176</v>
      </c>
      <c r="H341" s="295"/>
      <c r="I341" s="239">
        <f t="shared" si="66"/>
        <v>265.75815312657147</v>
      </c>
      <c r="J341" s="243"/>
      <c r="K341" s="1">
        <f t="shared" si="67"/>
        <v>2.3279738152187299</v>
      </c>
    </row>
    <row r="342" spans="2:11" ht="31.5" x14ac:dyDescent="0.25">
      <c r="B342" s="1">
        <v>26</v>
      </c>
      <c r="C342" s="178" t="s">
        <v>63</v>
      </c>
      <c r="D342" s="191">
        <f t="shared" si="62"/>
        <v>0</v>
      </c>
      <c r="E342" s="191">
        <f t="shared" si="63"/>
        <v>136.55649439404294</v>
      </c>
      <c r="F342" s="191">
        <f t="shared" si="64"/>
        <v>0</v>
      </c>
      <c r="G342" s="294">
        <f t="shared" si="65"/>
        <v>0</v>
      </c>
      <c r="H342" s="295"/>
      <c r="I342" s="239">
        <f t="shared" si="66"/>
        <v>136.55649439404294</v>
      </c>
      <c r="J342" s="243"/>
      <c r="K342" s="1">
        <f t="shared" si="67"/>
        <v>1.1962001523091201</v>
      </c>
    </row>
    <row r="343" spans="2:11" ht="47.25" x14ac:dyDescent="0.25">
      <c r="B343" s="1">
        <v>27</v>
      </c>
      <c r="C343" s="178" t="s">
        <v>64</v>
      </c>
      <c r="D343" s="191">
        <f t="shared" si="62"/>
        <v>1.6937529464616874</v>
      </c>
      <c r="E343" s="191">
        <f t="shared" si="63"/>
        <v>138.04772824667671</v>
      </c>
      <c r="F343" s="191">
        <f t="shared" si="64"/>
        <v>0</v>
      </c>
      <c r="G343" s="294">
        <f t="shared" si="65"/>
        <v>11.681651259398677</v>
      </c>
      <c r="H343" s="295"/>
      <c r="I343" s="239">
        <f t="shared" si="66"/>
        <v>151.42313245253709</v>
      </c>
      <c r="J343" s="243"/>
      <c r="K343" s="1">
        <f t="shared" si="67"/>
        <v>1.3264281197800762</v>
      </c>
    </row>
    <row r="344" spans="2:11" ht="31.5" x14ac:dyDescent="0.25">
      <c r="B344" s="1">
        <v>28</v>
      </c>
      <c r="C344" s="178" t="s">
        <v>65</v>
      </c>
      <c r="D344" s="191">
        <f t="shared" si="62"/>
        <v>0</v>
      </c>
      <c r="E344" s="191">
        <f t="shared" si="63"/>
        <v>144.42221957374028</v>
      </c>
      <c r="F344" s="191">
        <f t="shared" si="64"/>
        <v>0</v>
      </c>
      <c r="G344" s="294">
        <f t="shared" si="65"/>
        <v>16.273367654639895</v>
      </c>
      <c r="H344" s="295"/>
      <c r="I344" s="239">
        <f t="shared" si="66"/>
        <v>160.69558722838016</v>
      </c>
      <c r="J344" s="243"/>
      <c r="K344" s="1">
        <f t="shared" si="67"/>
        <v>1.4076524647983151</v>
      </c>
    </row>
    <row r="345" spans="2:11" ht="47.25" x14ac:dyDescent="0.25">
      <c r="B345" s="1">
        <v>29</v>
      </c>
      <c r="C345" s="178" t="s">
        <v>66</v>
      </c>
      <c r="D345" s="191">
        <f t="shared" si="62"/>
        <v>1.0727101994257351</v>
      </c>
      <c r="E345" s="191">
        <f t="shared" si="63"/>
        <v>155.88586800993872</v>
      </c>
      <c r="F345" s="191">
        <f t="shared" si="64"/>
        <v>0</v>
      </c>
      <c r="G345" s="294">
        <f t="shared" si="65"/>
        <v>22.279245281925157</v>
      </c>
      <c r="H345" s="295"/>
      <c r="I345" s="239">
        <f t="shared" si="66"/>
        <v>179.23782349128959</v>
      </c>
      <c r="J345" s="243"/>
      <c r="K345" s="1">
        <f t="shared" si="67"/>
        <v>1.5700777375051655</v>
      </c>
    </row>
    <row r="346" spans="2:11" ht="63" x14ac:dyDescent="0.25">
      <c r="B346" s="1">
        <v>30</v>
      </c>
      <c r="C346" s="178" t="s">
        <v>67</v>
      </c>
      <c r="D346" s="191">
        <f t="shared" si="62"/>
        <v>3.3875058929233748</v>
      </c>
      <c r="E346" s="191">
        <f t="shared" si="63"/>
        <v>197.09081253258438</v>
      </c>
      <c r="F346" s="191">
        <f t="shared" si="64"/>
        <v>0</v>
      </c>
      <c r="G346" s="294">
        <f t="shared" si="65"/>
        <v>25.575417878952155</v>
      </c>
      <c r="H346" s="295"/>
      <c r="I346" s="239">
        <f t="shared" si="66"/>
        <v>226.0537363044599</v>
      </c>
      <c r="J346" s="243"/>
      <c r="K346" s="1">
        <f t="shared" si="67"/>
        <v>1.980173224256675</v>
      </c>
    </row>
    <row r="347" spans="2:11" ht="31.5" x14ac:dyDescent="0.25">
      <c r="B347" s="1">
        <v>31</v>
      </c>
      <c r="C347" s="178" t="s">
        <v>68</v>
      </c>
      <c r="D347" s="191">
        <f t="shared" si="62"/>
        <v>2.6817754985643378</v>
      </c>
      <c r="E347" s="191">
        <f t="shared" si="63"/>
        <v>0</v>
      </c>
      <c r="F347" s="191">
        <f t="shared" si="64"/>
        <v>136.45384324454301</v>
      </c>
      <c r="G347" s="294">
        <f t="shared" si="65"/>
        <v>51.33112257567435</v>
      </c>
      <c r="H347" s="295"/>
      <c r="I347" s="239">
        <f t="shared" si="66"/>
        <v>190.46674131878171</v>
      </c>
      <c r="J347" s="243"/>
      <c r="K347" s="1">
        <f t="shared" si="67"/>
        <v>1.6684402011515567</v>
      </c>
    </row>
    <row r="348" spans="2:11" ht="31.5" x14ac:dyDescent="0.25">
      <c r="B348" s="1">
        <v>32</v>
      </c>
      <c r="C348" s="178" t="s">
        <v>69</v>
      </c>
      <c r="D348" s="191">
        <f t="shared" si="62"/>
        <v>0</v>
      </c>
      <c r="E348" s="191">
        <f t="shared" si="63"/>
        <v>0</v>
      </c>
      <c r="F348" s="191">
        <f t="shared" si="64"/>
        <v>340.50817812074848</v>
      </c>
      <c r="G348" s="294">
        <f t="shared" si="65"/>
        <v>0</v>
      </c>
      <c r="H348" s="295"/>
      <c r="I348" s="239">
        <f t="shared" si="66"/>
        <v>340.50817812074848</v>
      </c>
      <c r="J348" s="243"/>
      <c r="K348" s="1">
        <f t="shared" si="67"/>
        <v>2.9827650185219516</v>
      </c>
    </row>
    <row r="349" spans="2:11" ht="63" x14ac:dyDescent="0.25">
      <c r="B349" s="1">
        <v>33</v>
      </c>
      <c r="C349" s="178" t="s">
        <v>70</v>
      </c>
      <c r="D349" s="191">
        <f t="shared" ref="D349:D380" si="68">R201</f>
        <v>0</v>
      </c>
      <c r="E349" s="191">
        <f t="shared" ref="E349:E380" si="69">R65</f>
        <v>105.66636462368091</v>
      </c>
      <c r="F349" s="191">
        <f t="shared" ref="F349:F380" si="70">R133</f>
        <v>0</v>
      </c>
      <c r="G349" s="294">
        <f t="shared" ref="G349:G380" si="71">R275</f>
        <v>22.691607571381923</v>
      </c>
      <c r="H349" s="295"/>
      <c r="I349" s="239">
        <f t="shared" ref="I349:I380" si="72">SUM(D349:H349)</f>
        <v>128.35797219506281</v>
      </c>
      <c r="J349" s="243"/>
      <c r="K349" s="1">
        <f t="shared" ref="K349:K380" si="73">(I349/$I$381)*100</f>
        <v>1.1243831834666806</v>
      </c>
    </row>
    <row r="350" spans="2:11" ht="31.5" x14ac:dyDescent="0.25">
      <c r="B350" s="1">
        <v>34</v>
      </c>
      <c r="C350" s="178" t="s">
        <v>71</v>
      </c>
      <c r="D350" s="191">
        <f t="shared" si="68"/>
        <v>1.7784405937847716</v>
      </c>
      <c r="E350" s="191">
        <f t="shared" si="69"/>
        <v>0</v>
      </c>
      <c r="F350" s="191">
        <f t="shared" si="70"/>
        <v>98.307678434349995</v>
      </c>
      <c r="G350" s="294">
        <f t="shared" si="71"/>
        <v>2.9204128148496693</v>
      </c>
      <c r="H350" s="295"/>
      <c r="I350" s="239">
        <f t="shared" si="72"/>
        <v>103.00653184298443</v>
      </c>
      <c r="J350" s="243"/>
      <c r="K350" s="1">
        <f t="shared" si="73"/>
        <v>0.90231101513094569</v>
      </c>
    </row>
    <row r="351" spans="2:11" ht="31.5" x14ac:dyDescent="0.25">
      <c r="B351" s="1">
        <v>35</v>
      </c>
      <c r="C351" s="178" t="s">
        <v>72</v>
      </c>
      <c r="D351" s="191">
        <f t="shared" si="68"/>
        <v>0.28229215774361455</v>
      </c>
      <c r="E351" s="191">
        <f t="shared" si="69"/>
        <v>250.0606040074118</v>
      </c>
      <c r="F351" s="191">
        <f t="shared" si="70"/>
        <v>0</v>
      </c>
      <c r="G351" s="294">
        <f t="shared" si="71"/>
        <v>21.211931745191428</v>
      </c>
      <c r="H351" s="295"/>
      <c r="I351" s="239">
        <f t="shared" si="72"/>
        <v>271.55482791034683</v>
      </c>
      <c r="J351" s="243"/>
      <c r="K351" s="1">
        <f t="shared" si="73"/>
        <v>2.3787512117095186</v>
      </c>
    </row>
    <row r="352" spans="2:11" ht="31.5" x14ac:dyDescent="0.25">
      <c r="B352" s="1">
        <v>36</v>
      </c>
      <c r="C352" s="178" t="s">
        <v>73</v>
      </c>
      <c r="D352" s="191">
        <f t="shared" si="68"/>
        <v>5.984593744164628</v>
      </c>
      <c r="E352" s="191">
        <f t="shared" si="69"/>
        <v>148.43655389332218</v>
      </c>
      <c r="F352" s="191">
        <f t="shared" si="70"/>
        <v>0</v>
      </c>
      <c r="G352" s="294">
        <f t="shared" si="71"/>
        <v>2.3704017347196484</v>
      </c>
      <c r="H352" s="295"/>
      <c r="I352" s="239">
        <f t="shared" si="72"/>
        <v>156.79154937220648</v>
      </c>
      <c r="J352" s="243"/>
      <c r="K352" s="1">
        <f t="shared" si="73"/>
        <v>1.3734540863257401</v>
      </c>
    </row>
    <row r="353" spans="2:11" ht="31.5" x14ac:dyDescent="0.25">
      <c r="B353" s="1">
        <v>37</v>
      </c>
      <c r="C353" s="178" t="s">
        <v>74</v>
      </c>
      <c r="D353" s="191">
        <f t="shared" si="68"/>
        <v>0.7480742180205785</v>
      </c>
      <c r="E353" s="191">
        <f t="shared" si="69"/>
        <v>207.38258477544849</v>
      </c>
      <c r="F353" s="191">
        <f t="shared" si="70"/>
        <v>2.3213147210000003E-3</v>
      </c>
      <c r="G353" s="294">
        <f t="shared" si="71"/>
        <v>11.048895149514578</v>
      </c>
      <c r="H353" s="295"/>
      <c r="I353" s="239">
        <f t="shared" si="72"/>
        <v>219.18187545770465</v>
      </c>
      <c r="J353" s="243"/>
      <c r="K353" s="1">
        <f t="shared" si="73"/>
        <v>1.9199774713705764</v>
      </c>
    </row>
    <row r="354" spans="2:11" ht="47.25" x14ac:dyDescent="0.25">
      <c r="B354" s="1">
        <v>38</v>
      </c>
      <c r="C354" s="178" t="s">
        <v>75</v>
      </c>
      <c r="D354" s="191">
        <f t="shared" si="68"/>
        <v>2.8229215774361456</v>
      </c>
      <c r="E354" s="191">
        <f t="shared" si="69"/>
        <v>113.19138984267573</v>
      </c>
      <c r="F354" s="191">
        <f t="shared" si="70"/>
        <v>0</v>
      </c>
      <c r="G354" s="294">
        <f t="shared" si="71"/>
        <v>5.3540901605577265</v>
      </c>
      <c r="H354" s="295"/>
      <c r="I354" s="239">
        <f t="shared" si="72"/>
        <v>121.36840158066961</v>
      </c>
      <c r="J354" s="243"/>
      <c r="K354" s="1">
        <f t="shared" si="73"/>
        <v>1.0631563229602408</v>
      </c>
    </row>
    <row r="355" spans="2:11" ht="31.5" x14ac:dyDescent="0.25">
      <c r="B355" s="1">
        <v>39</v>
      </c>
      <c r="C355" s="178" t="s">
        <v>76</v>
      </c>
      <c r="D355" s="191">
        <f t="shared" si="68"/>
        <v>55.041691896655024</v>
      </c>
      <c r="E355" s="191">
        <f t="shared" si="69"/>
        <v>0</v>
      </c>
      <c r="F355" s="191">
        <f t="shared" si="70"/>
        <v>385.92785762513404</v>
      </c>
      <c r="G355" s="294">
        <f t="shared" si="71"/>
        <v>626.95113232169797</v>
      </c>
      <c r="H355" s="295"/>
      <c r="I355" s="239">
        <f t="shared" si="72"/>
        <v>1067.920681843487</v>
      </c>
      <c r="J355" s="243"/>
      <c r="K355" s="1">
        <f t="shared" si="73"/>
        <v>9.3547135047936987</v>
      </c>
    </row>
    <row r="356" spans="2:11" ht="31.5" x14ac:dyDescent="0.25">
      <c r="B356" s="1">
        <v>40</v>
      </c>
      <c r="C356" s="178" t="s">
        <v>77</v>
      </c>
      <c r="D356" s="191">
        <f t="shared" si="68"/>
        <v>0.79324096325955673</v>
      </c>
      <c r="E356" s="191">
        <f t="shared" si="69"/>
        <v>137.77527855298118</v>
      </c>
      <c r="F356" s="191">
        <f t="shared" si="70"/>
        <v>0</v>
      </c>
      <c r="G356" s="294">
        <f t="shared" si="71"/>
        <v>33.514170727745658</v>
      </c>
      <c r="H356" s="295"/>
      <c r="I356" s="239">
        <f t="shared" si="72"/>
        <v>172.08269024398641</v>
      </c>
      <c r="J356" s="243"/>
      <c r="K356" s="1">
        <f t="shared" si="73"/>
        <v>1.5074005904518837</v>
      </c>
    </row>
    <row r="357" spans="2:11" ht="31.5" x14ac:dyDescent="0.25">
      <c r="B357" s="1">
        <v>41</v>
      </c>
      <c r="C357" s="178" t="s">
        <v>78</v>
      </c>
      <c r="D357" s="191">
        <f t="shared" si="68"/>
        <v>1.6627008091098898</v>
      </c>
      <c r="E357" s="191">
        <f t="shared" si="69"/>
        <v>100.86693909030622</v>
      </c>
      <c r="F357" s="191">
        <f t="shared" si="70"/>
        <v>0</v>
      </c>
      <c r="G357" s="294">
        <f t="shared" si="71"/>
        <v>14.743217360299411</v>
      </c>
      <c r="H357" s="295"/>
      <c r="I357" s="239">
        <f t="shared" si="72"/>
        <v>117.27285725971552</v>
      </c>
      <c r="J357" s="243"/>
      <c r="K357" s="1">
        <f t="shared" si="73"/>
        <v>1.0272803965734856</v>
      </c>
    </row>
    <row r="358" spans="2:11" ht="31.5" x14ac:dyDescent="0.25">
      <c r="B358" s="1">
        <v>42</v>
      </c>
      <c r="C358" s="178" t="s">
        <v>79</v>
      </c>
      <c r="D358" s="191">
        <f t="shared" si="68"/>
        <v>8.7058901448130719</v>
      </c>
      <c r="E358" s="191">
        <f t="shared" si="69"/>
        <v>0</v>
      </c>
      <c r="F358" s="191">
        <f t="shared" si="70"/>
        <v>152.17146522043402</v>
      </c>
      <c r="G358" s="294">
        <f t="shared" si="71"/>
        <v>18.337758799910215</v>
      </c>
      <c r="H358" s="295"/>
      <c r="I358" s="239">
        <f t="shared" si="72"/>
        <v>179.2151141651573</v>
      </c>
      <c r="J358" s="243"/>
      <c r="K358" s="1">
        <f t="shared" si="73"/>
        <v>1.5698788095852683</v>
      </c>
    </row>
    <row r="359" spans="2:11" ht="31.5" x14ac:dyDescent="0.25">
      <c r="B359" s="1">
        <v>43</v>
      </c>
      <c r="C359" s="178" t="s">
        <v>80</v>
      </c>
      <c r="D359" s="191">
        <f t="shared" si="68"/>
        <v>0.22583372619489164</v>
      </c>
      <c r="E359" s="191">
        <f t="shared" si="69"/>
        <v>211.47263019740871</v>
      </c>
      <c r="F359" s="191">
        <f t="shared" si="70"/>
        <v>0</v>
      </c>
      <c r="G359" s="294">
        <f t="shared" si="71"/>
        <v>3.2611276432487974</v>
      </c>
      <c r="H359" s="295"/>
      <c r="I359" s="239">
        <f t="shared" si="72"/>
        <v>214.95959156685237</v>
      </c>
      <c r="J359" s="243"/>
      <c r="K359" s="1">
        <f t="shared" si="73"/>
        <v>1.8829913385927699</v>
      </c>
    </row>
    <row r="360" spans="2:11" ht="47.25" x14ac:dyDescent="0.25">
      <c r="B360" s="1">
        <v>44</v>
      </c>
      <c r="C360" s="178" t="s">
        <v>81</v>
      </c>
      <c r="D360" s="191">
        <f t="shared" si="68"/>
        <v>1.0165622892505306</v>
      </c>
      <c r="E360" s="191">
        <f t="shared" si="69"/>
        <v>46.743376250974094</v>
      </c>
      <c r="F360" s="191">
        <f t="shared" si="70"/>
        <v>0</v>
      </c>
      <c r="G360" s="294">
        <f t="shared" si="71"/>
        <v>4.3830528996202114</v>
      </c>
      <c r="H360" s="295"/>
      <c r="I360" s="239">
        <f t="shared" si="72"/>
        <v>52.142991439844835</v>
      </c>
      <c r="J360" s="243"/>
      <c r="K360" s="1">
        <f t="shared" si="73"/>
        <v>0.45675934036657928</v>
      </c>
    </row>
    <row r="361" spans="2:11" ht="31.5" x14ac:dyDescent="0.25">
      <c r="B361" s="1">
        <v>45</v>
      </c>
      <c r="C361" s="178" t="s">
        <v>82</v>
      </c>
      <c r="D361" s="191">
        <f t="shared" si="68"/>
        <v>5.6458431548722906E-3</v>
      </c>
      <c r="E361" s="191">
        <f t="shared" si="69"/>
        <v>109.54968581827765</v>
      </c>
      <c r="F361" s="191">
        <f t="shared" si="70"/>
        <v>0</v>
      </c>
      <c r="G361" s="294">
        <f t="shared" si="71"/>
        <v>0</v>
      </c>
      <c r="H361" s="295"/>
      <c r="I361" s="239">
        <f t="shared" si="72"/>
        <v>109.55533166143252</v>
      </c>
      <c r="J361" s="243"/>
      <c r="K361" s="1">
        <f t="shared" si="73"/>
        <v>0.95967683559251193</v>
      </c>
    </row>
    <row r="362" spans="2:11" ht="31.5" x14ac:dyDescent="0.25">
      <c r="B362" s="1">
        <v>46</v>
      </c>
      <c r="C362" s="178" t="s">
        <v>83</v>
      </c>
      <c r="D362" s="191">
        <f t="shared" si="68"/>
        <v>0.3782714913764435</v>
      </c>
      <c r="E362" s="191">
        <f t="shared" si="69"/>
        <v>175.27334166744225</v>
      </c>
      <c r="F362" s="191">
        <f t="shared" si="70"/>
        <v>2.3213147210000003E-3</v>
      </c>
      <c r="G362" s="294">
        <f t="shared" si="71"/>
        <v>21.290495717265578</v>
      </c>
      <c r="H362" s="295"/>
      <c r="I362" s="239">
        <f t="shared" si="72"/>
        <v>196.94443019080526</v>
      </c>
      <c r="J362" s="243"/>
      <c r="K362" s="1">
        <f t="shared" si="73"/>
        <v>1.7251831078123454</v>
      </c>
    </row>
    <row r="363" spans="2:11" ht="31.5" x14ac:dyDescent="0.25">
      <c r="B363" s="1">
        <v>47</v>
      </c>
      <c r="C363" s="178" t="s">
        <v>84</v>
      </c>
      <c r="D363" s="191">
        <f t="shared" si="68"/>
        <v>0</v>
      </c>
      <c r="E363" s="191">
        <f t="shared" si="69"/>
        <v>286.75477553616599</v>
      </c>
      <c r="F363" s="191">
        <f t="shared" si="70"/>
        <v>0</v>
      </c>
      <c r="G363" s="294">
        <f t="shared" si="71"/>
        <v>0</v>
      </c>
      <c r="H363" s="295"/>
      <c r="I363" s="239">
        <f t="shared" si="72"/>
        <v>286.75477553616599</v>
      </c>
      <c r="J363" s="243"/>
      <c r="K363" s="1">
        <f t="shared" si="73"/>
        <v>2.5118988861996798</v>
      </c>
    </row>
    <row r="364" spans="2:11" ht="47.25" x14ac:dyDescent="0.25">
      <c r="B364" s="1">
        <v>48</v>
      </c>
      <c r="C364" s="178" t="s">
        <v>85</v>
      </c>
      <c r="D364" s="191">
        <f t="shared" si="68"/>
        <v>5.6458431548722906E-3</v>
      </c>
      <c r="E364" s="191">
        <f t="shared" si="69"/>
        <v>78.826778830559974</v>
      </c>
      <c r="F364" s="191">
        <f t="shared" si="70"/>
        <v>2.3213147210000003E-3</v>
      </c>
      <c r="G364" s="294">
        <f t="shared" si="71"/>
        <v>0</v>
      </c>
      <c r="H364" s="295"/>
      <c r="I364" s="239">
        <f t="shared" si="72"/>
        <v>78.834745988435841</v>
      </c>
      <c r="J364" s="243"/>
      <c r="K364" s="1">
        <f t="shared" si="73"/>
        <v>0.69057232010147096</v>
      </c>
    </row>
    <row r="365" spans="2:11" ht="31.5" x14ac:dyDescent="0.25">
      <c r="B365" s="1">
        <v>49</v>
      </c>
      <c r="C365" s="178" t="s">
        <v>86</v>
      </c>
      <c r="D365" s="191">
        <f t="shared" si="68"/>
        <v>1.6751216640506086</v>
      </c>
      <c r="E365" s="191">
        <f t="shared" si="69"/>
        <v>111.35951034382596</v>
      </c>
      <c r="F365" s="191">
        <f t="shared" si="70"/>
        <v>0</v>
      </c>
      <c r="G365" s="294">
        <f t="shared" si="71"/>
        <v>44.501007104944684</v>
      </c>
      <c r="H365" s="295"/>
      <c r="I365" s="239">
        <f t="shared" si="72"/>
        <v>157.53563911282126</v>
      </c>
      <c r="J365" s="243"/>
      <c r="K365" s="1">
        <f t="shared" si="73"/>
        <v>1.3799721231646669</v>
      </c>
    </row>
    <row r="366" spans="2:11" ht="31.5" x14ac:dyDescent="0.25">
      <c r="B366" s="1">
        <v>50</v>
      </c>
      <c r="C366" s="178" t="s">
        <v>87</v>
      </c>
      <c r="D366" s="191">
        <f t="shared" si="68"/>
        <v>0.69153109882453256</v>
      </c>
      <c r="E366" s="191">
        <f t="shared" si="69"/>
        <v>94.023313792716436</v>
      </c>
      <c r="F366" s="191">
        <f t="shared" si="70"/>
        <v>0</v>
      </c>
      <c r="G366" s="294">
        <f t="shared" si="71"/>
        <v>14.410022594898527</v>
      </c>
      <c r="H366" s="295"/>
      <c r="I366" s="239">
        <f t="shared" si="72"/>
        <v>109.12486748643948</v>
      </c>
      <c r="J366" s="243"/>
      <c r="K366" s="1">
        <f t="shared" si="73"/>
        <v>0.95590607892527912</v>
      </c>
    </row>
    <row r="367" spans="2:11" ht="15.75" x14ac:dyDescent="0.25">
      <c r="B367" s="1">
        <v>51</v>
      </c>
      <c r="C367" s="179" t="s">
        <v>88</v>
      </c>
      <c r="D367" s="191">
        <f t="shared" si="68"/>
        <v>0.16932871644014102</v>
      </c>
      <c r="E367" s="191">
        <f t="shared" si="69"/>
        <v>116.92032622416191</v>
      </c>
      <c r="F367" s="191">
        <f t="shared" si="70"/>
        <v>0</v>
      </c>
      <c r="G367" s="294">
        <f t="shared" si="71"/>
        <v>45.834325226080317</v>
      </c>
      <c r="H367" s="295"/>
      <c r="I367" s="239">
        <f t="shared" si="72"/>
        <v>162.92398016668236</v>
      </c>
      <c r="J367" s="243"/>
      <c r="K367" s="1">
        <f t="shared" si="73"/>
        <v>1.4271726200573529</v>
      </c>
    </row>
    <row r="368" spans="2:11" ht="47.25" x14ac:dyDescent="0.25">
      <c r="B368" s="1">
        <v>52</v>
      </c>
      <c r="C368" s="178" t="s">
        <v>89</v>
      </c>
      <c r="D368" s="191">
        <f t="shared" si="68"/>
        <v>1.5243776518155188</v>
      </c>
      <c r="E368" s="191">
        <f t="shared" si="69"/>
        <v>174.05982436779982</v>
      </c>
      <c r="F368" s="191">
        <f t="shared" si="70"/>
        <v>0</v>
      </c>
      <c r="G368" s="294">
        <f t="shared" si="71"/>
        <v>34.168829933741129</v>
      </c>
      <c r="H368" s="295"/>
      <c r="I368" s="239">
        <f t="shared" si="72"/>
        <v>209.75303195335647</v>
      </c>
      <c r="J368" s="243"/>
      <c r="K368" s="1">
        <f t="shared" si="73"/>
        <v>1.8373832008743343</v>
      </c>
    </row>
    <row r="369" spans="2:11" ht="31.5" x14ac:dyDescent="0.25">
      <c r="B369" s="1">
        <v>53</v>
      </c>
      <c r="C369" s="178" t="s">
        <v>90</v>
      </c>
      <c r="D369" s="191">
        <f t="shared" si="68"/>
        <v>1.1291686309744582</v>
      </c>
      <c r="E369" s="191">
        <f t="shared" si="69"/>
        <v>164.81154862293283</v>
      </c>
      <c r="F369" s="191">
        <f t="shared" si="70"/>
        <v>0</v>
      </c>
      <c r="G369" s="294">
        <f t="shared" si="71"/>
        <v>27.215229674490239</v>
      </c>
      <c r="H369" s="295"/>
      <c r="I369" s="239">
        <f t="shared" si="72"/>
        <v>193.15594692839753</v>
      </c>
      <c r="J369" s="243"/>
      <c r="K369" s="1">
        <f t="shared" si="73"/>
        <v>1.6919969581852472</v>
      </c>
    </row>
    <row r="370" spans="2:11" ht="15.75" x14ac:dyDescent="0.25">
      <c r="B370" s="1">
        <v>54</v>
      </c>
      <c r="C370" s="179" t="s">
        <v>91</v>
      </c>
      <c r="D370" s="191">
        <f t="shared" si="68"/>
        <v>1.6683466522647621</v>
      </c>
      <c r="E370" s="191">
        <f t="shared" si="69"/>
        <v>105.73055447134946</v>
      </c>
      <c r="F370" s="191">
        <f t="shared" si="70"/>
        <v>0</v>
      </c>
      <c r="G370" s="294">
        <f t="shared" si="71"/>
        <v>4.2565016776433922</v>
      </c>
      <c r="H370" s="295"/>
      <c r="I370" s="239">
        <f t="shared" si="72"/>
        <v>111.65540280125762</v>
      </c>
      <c r="J370" s="243"/>
      <c r="K370" s="1">
        <f t="shared" si="73"/>
        <v>0.97807292454065042</v>
      </c>
    </row>
    <row r="371" spans="2:11" ht="47.25" x14ac:dyDescent="0.25">
      <c r="B371" s="1">
        <v>55</v>
      </c>
      <c r="C371" s="178" t="s">
        <v>92</v>
      </c>
      <c r="D371" s="191">
        <f t="shared" si="68"/>
        <v>1.4114607887180728</v>
      </c>
      <c r="E371" s="191">
        <f t="shared" si="69"/>
        <v>0</v>
      </c>
      <c r="F371" s="191">
        <f t="shared" si="70"/>
        <v>288.504600099485</v>
      </c>
      <c r="G371" s="294">
        <f t="shared" si="71"/>
        <v>17.80847262974126</v>
      </c>
      <c r="H371" s="295"/>
      <c r="I371" s="239">
        <f t="shared" si="72"/>
        <v>307.72453351794434</v>
      </c>
      <c r="J371" s="243"/>
      <c r="K371" s="1">
        <f t="shared" si="73"/>
        <v>2.6955886316269972</v>
      </c>
    </row>
    <row r="372" spans="2:11" ht="63" x14ac:dyDescent="0.25">
      <c r="B372" s="1">
        <v>56</v>
      </c>
      <c r="C372" s="178" t="s">
        <v>93</v>
      </c>
      <c r="D372" s="191">
        <f t="shared" si="68"/>
        <v>2.7100047143386994</v>
      </c>
      <c r="E372" s="191">
        <f t="shared" si="69"/>
        <v>142.29193957790804</v>
      </c>
      <c r="F372" s="191">
        <f t="shared" si="70"/>
        <v>0</v>
      </c>
      <c r="G372" s="294">
        <f t="shared" si="71"/>
        <v>13.433898948308476</v>
      </c>
      <c r="H372" s="295"/>
      <c r="I372" s="239">
        <f t="shared" si="72"/>
        <v>158.43584324055522</v>
      </c>
      <c r="J372" s="243"/>
      <c r="K372" s="1">
        <f t="shared" si="73"/>
        <v>1.3878576823208457</v>
      </c>
    </row>
    <row r="373" spans="2:11" ht="47.25" x14ac:dyDescent="0.25">
      <c r="B373" s="1">
        <v>57</v>
      </c>
      <c r="C373" s="178" t="s">
        <v>94</v>
      </c>
      <c r="D373" s="191">
        <f t="shared" si="68"/>
        <v>1.1291686309744581E-2</v>
      </c>
      <c r="E373" s="191">
        <f t="shared" si="69"/>
        <v>163.69398691608737</v>
      </c>
      <c r="F373" s="191">
        <f t="shared" si="70"/>
        <v>2.3213147210000003E-3</v>
      </c>
      <c r="G373" s="294">
        <f t="shared" si="71"/>
        <v>0</v>
      </c>
      <c r="H373" s="295"/>
      <c r="I373" s="239">
        <f t="shared" si="72"/>
        <v>163.7075999171181</v>
      </c>
      <c r="J373" s="243"/>
      <c r="K373" s="1">
        <f t="shared" si="73"/>
        <v>1.4340369297262789</v>
      </c>
    </row>
    <row r="374" spans="2:11" ht="47.25" x14ac:dyDescent="0.25">
      <c r="B374" s="1">
        <v>58</v>
      </c>
      <c r="C374" s="178" t="s">
        <v>95</v>
      </c>
      <c r="D374" s="191">
        <f t="shared" si="68"/>
        <v>0</v>
      </c>
      <c r="E374" s="191">
        <f t="shared" si="69"/>
        <v>71.42684151984237</v>
      </c>
      <c r="F374" s="191">
        <f t="shared" si="70"/>
        <v>0</v>
      </c>
      <c r="G374" s="294">
        <f t="shared" si="71"/>
        <v>88.29868145697975</v>
      </c>
      <c r="H374" s="295"/>
      <c r="I374" s="239">
        <f t="shared" si="72"/>
        <v>159.72552297682211</v>
      </c>
      <c r="J374" s="243"/>
      <c r="K374" s="1">
        <f t="shared" si="73"/>
        <v>1.3991549487291415</v>
      </c>
    </row>
    <row r="375" spans="2:11" ht="31.5" x14ac:dyDescent="0.25">
      <c r="B375" s="1">
        <v>59</v>
      </c>
      <c r="C375" s="178" t="s">
        <v>96</v>
      </c>
      <c r="D375" s="191">
        <f t="shared" si="68"/>
        <v>1.9013788284821156</v>
      </c>
      <c r="E375" s="191">
        <f t="shared" si="69"/>
        <v>117.88926374525164</v>
      </c>
      <c r="F375" s="191">
        <f t="shared" si="70"/>
        <v>0</v>
      </c>
      <c r="G375" s="294">
        <f t="shared" si="71"/>
        <v>0</v>
      </c>
      <c r="H375" s="295"/>
      <c r="I375" s="239">
        <f t="shared" si="72"/>
        <v>119.79064257373375</v>
      </c>
      <c r="J375" s="243"/>
      <c r="K375" s="1">
        <f t="shared" si="73"/>
        <v>1.0493355554253201</v>
      </c>
    </row>
    <row r="376" spans="2:11" ht="63" x14ac:dyDescent="0.25">
      <c r="B376" s="1">
        <v>60</v>
      </c>
      <c r="C376" s="178" t="s">
        <v>97</v>
      </c>
      <c r="D376" s="191">
        <f t="shared" si="68"/>
        <v>0.16937529464616871</v>
      </c>
      <c r="E376" s="191">
        <f t="shared" si="69"/>
        <v>43.458337354519202</v>
      </c>
      <c r="F376" s="191">
        <f t="shared" si="70"/>
        <v>0</v>
      </c>
      <c r="G376" s="294">
        <f t="shared" si="71"/>
        <v>15.419733422536684</v>
      </c>
      <c r="H376" s="295"/>
      <c r="I376" s="239">
        <f t="shared" si="72"/>
        <v>59.047446071702055</v>
      </c>
      <c r="J376" s="243"/>
      <c r="K376" s="1">
        <f t="shared" si="73"/>
        <v>0.51724060651864379</v>
      </c>
    </row>
    <row r="377" spans="2:11" ht="47.25" x14ac:dyDescent="0.25">
      <c r="B377" s="1">
        <v>61</v>
      </c>
      <c r="C377" s="178" t="s">
        <v>98</v>
      </c>
      <c r="D377" s="191">
        <f t="shared" si="68"/>
        <v>0.56458431548722909</v>
      </c>
      <c r="E377" s="191">
        <f t="shared" si="69"/>
        <v>5.7606273548735691</v>
      </c>
      <c r="F377" s="191">
        <f t="shared" si="70"/>
        <v>0</v>
      </c>
      <c r="G377" s="294">
        <f t="shared" si="71"/>
        <v>5.4884123576671264</v>
      </c>
      <c r="H377" s="295"/>
      <c r="I377" s="239">
        <f t="shared" si="72"/>
        <v>11.813624028027924</v>
      </c>
      <c r="J377" s="243"/>
      <c r="K377" s="1">
        <f t="shared" si="73"/>
        <v>0.10348434121977684</v>
      </c>
    </row>
    <row r="378" spans="2:11" ht="47.25" x14ac:dyDescent="0.25">
      <c r="B378" s="1">
        <v>62</v>
      </c>
      <c r="C378" s="178" t="s">
        <v>99</v>
      </c>
      <c r="D378" s="191">
        <f t="shared" si="68"/>
        <v>0.56458431548722909</v>
      </c>
      <c r="E378" s="191">
        <f t="shared" si="69"/>
        <v>0</v>
      </c>
      <c r="F378" s="191">
        <f t="shared" si="70"/>
        <v>146.166224037207</v>
      </c>
      <c r="G378" s="294">
        <f t="shared" si="71"/>
        <v>7.3804696993654284</v>
      </c>
      <c r="H378" s="295"/>
      <c r="I378" s="239">
        <f t="shared" si="72"/>
        <v>154.11127805205965</v>
      </c>
      <c r="J378" s="243"/>
      <c r="K378" s="1">
        <f t="shared" si="73"/>
        <v>1.3499755913950056</v>
      </c>
    </row>
    <row r="379" spans="2:11" ht="47.25" x14ac:dyDescent="0.25">
      <c r="B379" s="1">
        <v>63</v>
      </c>
      <c r="C379" s="178" t="s">
        <v>100</v>
      </c>
      <c r="D379" s="191">
        <f t="shared" si="68"/>
        <v>0</v>
      </c>
      <c r="E379" s="191">
        <f t="shared" si="69"/>
        <v>18.452112364425023</v>
      </c>
      <c r="F379" s="191">
        <f t="shared" si="70"/>
        <v>0</v>
      </c>
      <c r="G379" s="294">
        <f t="shared" si="71"/>
        <v>0</v>
      </c>
      <c r="H379" s="295"/>
      <c r="I379" s="239">
        <f t="shared" si="72"/>
        <v>18.452112364425023</v>
      </c>
      <c r="J379" s="243"/>
      <c r="K379" s="1">
        <f t="shared" si="73"/>
        <v>0.16163581028273</v>
      </c>
    </row>
    <row r="380" spans="2:11" ht="47.25" x14ac:dyDescent="0.25">
      <c r="B380" s="1">
        <v>64</v>
      </c>
      <c r="C380" s="178" t="s">
        <v>101</v>
      </c>
      <c r="D380" s="191">
        <f t="shared" si="68"/>
        <v>0.67013335326756651</v>
      </c>
      <c r="E380" s="191">
        <f t="shared" si="69"/>
        <v>306.40612311219513</v>
      </c>
      <c r="F380" s="191">
        <f t="shared" si="70"/>
        <v>0</v>
      </c>
      <c r="G380" s="294">
        <f t="shared" si="71"/>
        <v>21.788250877428553</v>
      </c>
      <c r="H380" s="295"/>
      <c r="I380" s="239">
        <f t="shared" si="72"/>
        <v>328.86450734289122</v>
      </c>
      <c r="J380" s="243"/>
      <c r="K380" s="1">
        <f t="shared" si="73"/>
        <v>2.8807694245392925</v>
      </c>
    </row>
    <row r="381" spans="2:11" x14ac:dyDescent="0.25">
      <c r="B381" s="180"/>
      <c r="C381" s="180"/>
      <c r="D381" s="181">
        <f>SUM(D317:D380)</f>
        <v>212.27651405340112</v>
      </c>
      <c r="E381" s="181">
        <f>SUM(E317:E380)</f>
        <v>6257.4810205100375</v>
      </c>
      <c r="F381" s="181">
        <f>SUM(F317:F380)</f>
        <v>3151.3201265277858</v>
      </c>
      <c r="G381" s="296">
        <f>SUM(G316:H380)</f>
        <v>1794.7789687910836</v>
      </c>
      <c r="H381" s="297"/>
      <c r="I381" s="296">
        <f>SUM(I316:J380)</f>
        <v>11415.856629882308</v>
      </c>
      <c r="J381" s="297"/>
      <c r="K381" s="180">
        <f>SUM(K317:K380)</f>
        <v>100</v>
      </c>
    </row>
  </sheetData>
  <mergeCells count="1597">
    <mergeCell ref="D3:H3"/>
    <mergeCell ref="J3:J4"/>
    <mergeCell ref="K3:S3"/>
    <mergeCell ref="D5:D7"/>
    <mergeCell ref="F5:H5"/>
    <mergeCell ref="J5:J6"/>
    <mergeCell ref="K5:R5"/>
    <mergeCell ref="E6:E7"/>
    <mergeCell ref="F6:H7"/>
    <mergeCell ref="I6:I7"/>
    <mergeCell ref="J7:J9"/>
    <mergeCell ref="D8:D9"/>
    <mergeCell ref="E8:E9"/>
    <mergeCell ref="F8:H8"/>
    <mergeCell ref="F9:H9"/>
    <mergeCell ref="D10:D11"/>
    <mergeCell ref="E10:E11"/>
    <mergeCell ref="G10:H10"/>
    <mergeCell ref="G11:H11"/>
    <mergeCell ref="J11:J12"/>
    <mergeCell ref="K11:R11"/>
    <mergeCell ref="D12:D14"/>
    <mergeCell ref="E12:E14"/>
    <mergeCell ref="G12:H12"/>
    <mergeCell ref="F13:F14"/>
    <mergeCell ref="G13:H14"/>
    <mergeCell ref="J13:J14"/>
    <mergeCell ref="K17:N17"/>
    <mergeCell ref="L18:N18"/>
    <mergeCell ref="L19:N19"/>
    <mergeCell ref="D15:D16"/>
    <mergeCell ref="E15:E16"/>
    <mergeCell ref="G15:H15"/>
    <mergeCell ref="J15:J16"/>
    <mergeCell ref="G16:H16"/>
    <mergeCell ref="J17:J18"/>
    <mergeCell ref="P30:Q30"/>
    <mergeCell ref="E31:F31"/>
    <mergeCell ref="G31:I31"/>
    <mergeCell ref="J31:K31"/>
    <mergeCell ref="L31:M31"/>
    <mergeCell ref="N31:O31"/>
    <mergeCell ref="P31:Q31"/>
    <mergeCell ref="E99:F99"/>
    <mergeCell ref="G99:I99"/>
    <mergeCell ref="J99:K99"/>
    <mergeCell ref="L99:M99"/>
    <mergeCell ref="N99:O99"/>
    <mergeCell ref="P99:Q99"/>
    <mergeCell ref="L32:M32"/>
    <mergeCell ref="N32:O32"/>
    <mergeCell ref="P32:Q32"/>
    <mergeCell ref="H33:I33"/>
    <mergeCell ref="D26:R26"/>
    <mergeCell ref="H32:I32"/>
    <mergeCell ref="J32:K32"/>
    <mergeCell ref="E30:F30"/>
    <mergeCell ref="G30:I30"/>
    <mergeCell ref="N30:O30"/>
    <mergeCell ref="E167:F167"/>
    <mergeCell ref="J167:K167"/>
    <mergeCell ref="L167:M167"/>
    <mergeCell ref="N167:O167"/>
    <mergeCell ref="P167:Q167"/>
    <mergeCell ref="H167:I167"/>
    <mergeCell ref="E234:F234"/>
    <mergeCell ref="G234:I234"/>
    <mergeCell ref="J234:K234"/>
    <mergeCell ref="L234:M234"/>
    <mergeCell ref="N234:O234"/>
    <mergeCell ref="P234:Q234"/>
    <mergeCell ref="E240:F240"/>
    <mergeCell ref="G240:I240"/>
    <mergeCell ref="N240:O240"/>
    <mergeCell ref="P240:Q240"/>
    <mergeCell ref="E241:F241"/>
    <mergeCell ref="G241:I241"/>
    <mergeCell ref="J241:K241"/>
    <mergeCell ref="L241:M241"/>
    <mergeCell ref="N241:O241"/>
    <mergeCell ref="P241:Q241"/>
    <mergeCell ref="H171:I171"/>
    <mergeCell ref="J171:K171"/>
    <mergeCell ref="L171:M171"/>
    <mergeCell ref="N171:O171"/>
    <mergeCell ref="P171:Q171"/>
    <mergeCell ref="H170:I170"/>
    <mergeCell ref="J170:K170"/>
    <mergeCell ref="L170:M170"/>
    <mergeCell ref="N170:O170"/>
    <mergeCell ref="P170:Q170"/>
    <mergeCell ref="J33:K33"/>
    <mergeCell ref="L33:M33"/>
    <mergeCell ref="N33:O33"/>
    <mergeCell ref="P33:Q33"/>
    <mergeCell ref="H34:I34"/>
    <mergeCell ref="J34:K34"/>
    <mergeCell ref="L34:M34"/>
    <mergeCell ref="N34:O34"/>
    <mergeCell ref="P34:Q34"/>
    <mergeCell ref="L35:M35"/>
    <mergeCell ref="N35:O35"/>
    <mergeCell ref="P35:Q35"/>
    <mergeCell ref="H36:I36"/>
    <mergeCell ref="J36:K36"/>
    <mergeCell ref="L36:M36"/>
    <mergeCell ref="N36:O36"/>
    <mergeCell ref="P36:Q36"/>
    <mergeCell ref="H35:I35"/>
    <mergeCell ref="J35:K35"/>
    <mergeCell ref="L37:M37"/>
    <mergeCell ref="N37:O37"/>
    <mergeCell ref="P37:Q37"/>
    <mergeCell ref="H38:I38"/>
    <mergeCell ref="J38:K38"/>
    <mergeCell ref="L38:M38"/>
    <mergeCell ref="N38:O38"/>
    <mergeCell ref="P38:Q38"/>
    <mergeCell ref="H37:I37"/>
    <mergeCell ref="J37:K37"/>
    <mergeCell ref="L39:M39"/>
    <mergeCell ref="N39:O39"/>
    <mergeCell ref="P39:Q39"/>
    <mergeCell ref="H40:I40"/>
    <mergeCell ref="J40:K40"/>
    <mergeCell ref="L40:M40"/>
    <mergeCell ref="N40:O40"/>
    <mergeCell ref="P40:Q40"/>
    <mergeCell ref="H39:I39"/>
    <mergeCell ref="J39:K39"/>
    <mergeCell ref="L41:M41"/>
    <mergeCell ref="N41:O41"/>
    <mergeCell ref="P41:Q41"/>
    <mergeCell ref="H42:I42"/>
    <mergeCell ref="J42:K42"/>
    <mergeCell ref="L42:M42"/>
    <mergeCell ref="N42:O42"/>
    <mergeCell ref="P42:Q42"/>
    <mergeCell ref="H41:I41"/>
    <mergeCell ref="J41:K41"/>
    <mergeCell ref="H43:I43"/>
    <mergeCell ref="J43:K43"/>
    <mergeCell ref="L43:M43"/>
    <mergeCell ref="N43:O43"/>
    <mergeCell ref="P43:Q43"/>
    <mergeCell ref="H44:I44"/>
    <mergeCell ref="J44:K44"/>
    <mergeCell ref="L44:M44"/>
    <mergeCell ref="N44:O44"/>
    <mergeCell ref="P44:Q44"/>
    <mergeCell ref="H45:I45"/>
    <mergeCell ref="J45:K45"/>
    <mergeCell ref="L45:M45"/>
    <mergeCell ref="N45:O45"/>
    <mergeCell ref="P45:Q45"/>
    <mergeCell ref="H46:I46"/>
    <mergeCell ref="J46:K46"/>
    <mergeCell ref="L46:M46"/>
    <mergeCell ref="N46:O46"/>
    <mergeCell ref="P46:Q46"/>
    <mergeCell ref="H47:I47"/>
    <mergeCell ref="J47:K47"/>
    <mergeCell ref="L47:M47"/>
    <mergeCell ref="N47:O47"/>
    <mergeCell ref="P47:Q47"/>
    <mergeCell ref="H48:I48"/>
    <mergeCell ref="J48:K48"/>
    <mergeCell ref="L48:M48"/>
    <mergeCell ref="N48:O48"/>
    <mergeCell ref="P48:Q48"/>
    <mergeCell ref="H49:I49"/>
    <mergeCell ref="J49:K49"/>
    <mergeCell ref="L49:M49"/>
    <mergeCell ref="N49:O49"/>
    <mergeCell ref="P49:Q49"/>
    <mergeCell ref="H50:I50"/>
    <mergeCell ref="J50:K50"/>
    <mergeCell ref="L50:M50"/>
    <mergeCell ref="N50:O50"/>
    <mergeCell ref="P50:Q50"/>
    <mergeCell ref="H51:I51"/>
    <mergeCell ref="J51:K51"/>
    <mergeCell ref="L51:M51"/>
    <mergeCell ref="N51:O51"/>
    <mergeCell ref="P51:Q51"/>
    <mergeCell ref="H52:I52"/>
    <mergeCell ref="J52:K52"/>
    <mergeCell ref="L52:M52"/>
    <mergeCell ref="N52:O52"/>
    <mergeCell ref="P52:Q52"/>
    <mergeCell ref="H53:I53"/>
    <mergeCell ref="J53:K53"/>
    <mergeCell ref="L53:M53"/>
    <mergeCell ref="N53:O53"/>
    <mergeCell ref="P53:Q53"/>
    <mergeCell ref="H54:I54"/>
    <mergeCell ref="J54:K54"/>
    <mergeCell ref="L54:M54"/>
    <mergeCell ref="N54:O54"/>
    <mergeCell ref="P54:Q54"/>
    <mergeCell ref="H55:I55"/>
    <mergeCell ref="J55:K55"/>
    <mergeCell ref="L55:M55"/>
    <mergeCell ref="N55:O55"/>
    <mergeCell ref="P55:Q55"/>
    <mergeCell ref="H56:I56"/>
    <mergeCell ref="J56:K56"/>
    <mergeCell ref="L56:M56"/>
    <mergeCell ref="N56:O56"/>
    <mergeCell ref="P56:Q56"/>
    <mergeCell ref="H57:I57"/>
    <mergeCell ref="J57:K57"/>
    <mergeCell ref="L57:M57"/>
    <mergeCell ref="N57:O57"/>
    <mergeCell ref="P57:Q57"/>
    <mergeCell ref="H58:I58"/>
    <mergeCell ref="J58:K58"/>
    <mergeCell ref="L58:M58"/>
    <mergeCell ref="N58:O58"/>
    <mergeCell ref="P58:Q58"/>
    <mergeCell ref="H59:I59"/>
    <mergeCell ref="J59:K59"/>
    <mergeCell ref="L59:M59"/>
    <mergeCell ref="N59:O59"/>
    <mergeCell ref="P59:Q59"/>
    <mergeCell ref="H60:I60"/>
    <mergeCell ref="J60:K60"/>
    <mergeCell ref="L60:M60"/>
    <mergeCell ref="N60:O60"/>
    <mergeCell ref="P60:Q60"/>
    <mergeCell ref="H61:I61"/>
    <mergeCell ref="J61:K61"/>
    <mergeCell ref="L61:M61"/>
    <mergeCell ref="N61:O61"/>
    <mergeCell ref="P61:Q61"/>
    <mergeCell ref="H62:I62"/>
    <mergeCell ref="J62:K62"/>
    <mergeCell ref="L62:M62"/>
    <mergeCell ref="N62:O62"/>
    <mergeCell ref="P62:Q62"/>
    <mergeCell ref="H63:I63"/>
    <mergeCell ref="J63:K63"/>
    <mergeCell ref="L63:M63"/>
    <mergeCell ref="N63:O63"/>
    <mergeCell ref="P63:Q63"/>
    <mergeCell ref="H64:I64"/>
    <mergeCell ref="J64:K64"/>
    <mergeCell ref="L64:M64"/>
    <mergeCell ref="N64:O64"/>
    <mergeCell ref="P64:Q64"/>
    <mergeCell ref="H65:I65"/>
    <mergeCell ref="J65:K65"/>
    <mergeCell ref="L65:M65"/>
    <mergeCell ref="N65:O65"/>
    <mergeCell ref="P65:Q65"/>
    <mergeCell ref="H66:I66"/>
    <mergeCell ref="J66:K66"/>
    <mergeCell ref="L66:M66"/>
    <mergeCell ref="N66:O66"/>
    <mergeCell ref="P66:Q66"/>
    <mergeCell ref="H67:I67"/>
    <mergeCell ref="J67:K67"/>
    <mergeCell ref="L67:M67"/>
    <mergeCell ref="N67:O67"/>
    <mergeCell ref="P67:Q67"/>
    <mergeCell ref="H68:I68"/>
    <mergeCell ref="J68:K68"/>
    <mergeCell ref="L68:M68"/>
    <mergeCell ref="N68:O68"/>
    <mergeCell ref="P68:Q68"/>
    <mergeCell ref="H69:I69"/>
    <mergeCell ref="J69:K69"/>
    <mergeCell ref="L69:M69"/>
    <mergeCell ref="N69:O69"/>
    <mergeCell ref="P69:Q69"/>
    <mergeCell ref="H70:I70"/>
    <mergeCell ref="J70:K70"/>
    <mergeCell ref="L70:M70"/>
    <mergeCell ref="N70:O70"/>
    <mergeCell ref="P70:Q70"/>
    <mergeCell ref="H71:I71"/>
    <mergeCell ref="J71:K71"/>
    <mergeCell ref="L71:M71"/>
    <mergeCell ref="N71:O71"/>
    <mergeCell ref="P71:Q71"/>
    <mergeCell ref="H72:I72"/>
    <mergeCell ref="J72:K72"/>
    <mergeCell ref="L72:M72"/>
    <mergeCell ref="N72:O72"/>
    <mergeCell ref="P72:Q72"/>
    <mergeCell ref="H73:I73"/>
    <mergeCell ref="J73:K73"/>
    <mergeCell ref="L73:M73"/>
    <mergeCell ref="N73:O73"/>
    <mergeCell ref="P73:Q73"/>
    <mergeCell ref="H74:I74"/>
    <mergeCell ref="J74:K74"/>
    <mergeCell ref="L74:M74"/>
    <mergeCell ref="N74:O74"/>
    <mergeCell ref="P74:Q74"/>
    <mergeCell ref="H75:I75"/>
    <mergeCell ref="J75:K75"/>
    <mergeCell ref="L75:M75"/>
    <mergeCell ref="N75:O75"/>
    <mergeCell ref="P75:Q75"/>
    <mergeCell ref="H76:I76"/>
    <mergeCell ref="J76:K76"/>
    <mergeCell ref="L76:M76"/>
    <mergeCell ref="N76:O76"/>
    <mergeCell ref="P76:Q76"/>
    <mergeCell ref="H77:I77"/>
    <mergeCell ref="J77:K77"/>
    <mergeCell ref="L77:M77"/>
    <mergeCell ref="N77:O77"/>
    <mergeCell ref="P77:Q77"/>
    <mergeCell ref="H78:I78"/>
    <mergeCell ref="J78:K78"/>
    <mergeCell ref="L78:M78"/>
    <mergeCell ref="N78:O78"/>
    <mergeCell ref="P78:Q78"/>
    <mergeCell ref="H79:I79"/>
    <mergeCell ref="J79:K79"/>
    <mergeCell ref="L79:M79"/>
    <mergeCell ref="N79:O79"/>
    <mergeCell ref="P79:Q79"/>
    <mergeCell ref="H80:I80"/>
    <mergeCell ref="J80:K80"/>
    <mergeCell ref="L80:M80"/>
    <mergeCell ref="N80:O80"/>
    <mergeCell ref="P80:Q80"/>
    <mergeCell ref="H81:I81"/>
    <mergeCell ref="J81:K81"/>
    <mergeCell ref="L81:M81"/>
    <mergeCell ref="N81:O81"/>
    <mergeCell ref="P81:Q81"/>
    <mergeCell ref="H82:I82"/>
    <mergeCell ref="J82:K82"/>
    <mergeCell ref="L82:M82"/>
    <mergeCell ref="N82:O82"/>
    <mergeCell ref="P82:Q82"/>
    <mergeCell ref="H83:I83"/>
    <mergeCell ref="J83:K83"/>
    <mergeCell ref="L83:M83"/>
    <mergeCell ref="N83:O83"/>
    <mergeCell ref="P83:Q83"/>
    <mergeCell ref="H84:I84"/>
    <mergeCell ref="J84:K84"/>
    <mergeCell ref="L84:M84"/>
    <mergeCell ref="N84:O84"/>
    <mergeCell ref="P84:Q84"/>
    <mergeCell ref="H85:I85"/>
    <mergeCell ref="J85:K85"/>
    <mergeCell ref="L85:M85"/>
    <mergeCell ref="N85:O85"/>
    <mergeCell ref="P85:Q85"/>
    <mergeCell ref="H86:I86"/>
    <mergeCell ref="J86:K86"/>
    <mergeCell ref="L86:M86"/>
    <mergeCell ref="N86:O86"/>
    <mergeCell ref="P86:Q86"/>
    <mergeCell ref="H87:I87"/>
    <mergeCell ref="J87:K87"/>
    <mergeCell ref="L87:M87"/>
    <mergeCell ref="N87:O87"/>
    <mergeCell ref="P87:Q87"/>
    <mergeCell ref="H88:I88"/>
    <mergeCell ref="J88:K88"/>
    <mergeCell ref="L88:M88"/>
    <mergeCell ref="N88:O88"/>
    <mergeCell ref="P88:Q88"/>
    <mergeCell ref="H89:I89"/>
    <mergeCell ref="J89:K89"/>
    <mergeCell ref="L89:M89"/>
    <mergeCell ref="N89:O89"/>
    <mergeCell ref="P89:Q89"/>
    <mergeCell ref="H90:I90"/>
    <mergeCell ref="J90:K90"/>
    <mergeCell ref="L90:M90"/>
    <mergeCell ref="N90:O90"/>
    <mergeCell ref="P90:Q90"/>
    <mergeCell ref="H91:I91"/>
    <mergeCell ref="J91:K91"/>
    <mergeCell ref="L91:M91"/>
    <mergeCell ref="N91:O91"/>
    <mergeCell ref="P91:Q91"/>
    <mergeCell ref="H92:I92"/>
    <mergeCell ref="J92:K92"/>
    <mergeCell ref="L92:M92"/>
    <mergeCell ref="N92:O92"/>
    <mergeCell ref="P92:Q92"/>
    <mergeCell ref="H93:I93"/>
    <mergeCell ref="J93:K93"/>
    <mergeCell ref="L93:M93"/>
    <mergeCell ref="N93:O93"/>
    <mergeCell ref="P93:Q93"/>
    <mergeCell ref="H94:I94"/>
    <mergeCell ref="J94:K94"/>
    <mergeCell ref="L94:M94"/>
    <mergeCell ref="N94:O94"/>
    <mergeCell ref="P94:Q94"/>
    <mergeCell ref="P95:Q95"/>
    <mergeCell ref="H96:I96"/>
    <mergeCell ref="J96:K96"/>
    <mergeCell ref="L96:M96"/>
    <mergeCell ref="N96:O96"/>
    <mergeCell ref="P96:Q96"/>
    <mergeCell ref="L101:M101"/>
    <mergeCell ref="N101:O101"/>
    <mergeCell ref="H95:I95"/>
    <mergeCell ref="J95:K95"/>
    <mergeCell ref="L95:M95"/>
    <mergeCell ref="N95:O95"/>
    <mergeCell ref="B98:R98"/>
    <mergeCell ref="H97:I97"/>
    <mergeCell ref="J97:K97"/>
    <mergeCell ref="L97:M97"/>
    <mergeCell ref="N97:O97"/>
    <mergeCell ref="P97:Q97"/>
    <mergeCell ref="P101:Q101"/>
    <mergeCell ref="E100:F100"/>
    <mergeCell ref="E102:F102"/>
    <mergeCell ref="H102:I102"/>
    <mergeCell ref="J102:K102"/>
    <mergeCell ref="L102:M102"/>
    <mergeCell ref="N102:O102"/>
    <mergeCell ref="P102:Q102"/>
    <mergeCell ref="E101:F101"/>
    <mergeCell ref="H101:I101"/>
    <mergeCell ref="J101:K101"/>
    <mergeCell ref="E103:F103"/>
    <mergeCell ref="H103:I103"/>
    <mergeCell ref="J103:K103"/>
    <mergeCell ref="L103:M103"/>
    <mergeCell ref="N103:O103"/>
    <mergeCell ref="P103:Q103"/>
    <mergeCell ref="E104:F104"/>
    <mergeCell ref="H104:I104"/>
    <mergeCell ref="J104:K104"/>
    <mergeCell ref="L104:M104"/>
    <mergeCell ref="N104:O104"/>
    <mergeCell ref="P104:Q104"/>
    <mergeCell ref="E105:F105"/>
    <mergeCell ref="H105:I105"/>
    <mergeCell ref="J105:K105"/>
    <mergeCell ref="L105:M105"/>
    <mergeCell ref="N105:O105"/>
    <mergeCell ref="P105:Q105"/>
    <mergeCell ref="E106:F106"/>
    <mergeCell ref="H106:I106"/>
    <mergeCell ref="J106:K106"/>
    <mergeCell ref="L106:M106"/>
    <mergeCell ref="N106:O106"/>
    <mergeCell ref="P106:Q106"/>
    <mergeCell ref="E107:F107"/>
    <mergeCell ref="H107:I107"/>
    <mergeCell ref="J107:K107"/>
    <mergeCell ref="L107:M107"/>
    <mergeCell ref="N107:O107"/>
    <mergeCell ref="P107:Q107"/>
    <mergeCell ref="E108:F108"/>
    <mergeCell ref="H108:I108"/>
    <mergeCell ref="J108:K108"/>
    <mergeCell ref="L108:M108"/>
    <mergeCell ref="N108:O108"/>
    <mergeCell ref="P108:Q108"/>
    <mergeCell ref="E109:F109"/>
    <mergeCell ref="H109:I109"/>
    <mergeCell ref="J109:K109"/>
    <mergeCell ref="L109:M109"/>
    <mergeCell ref="N109:O109"/>
    <mergeCell ref="P109:Q109"/>
    <mergeCell ref="E110:F110"/>
    <mergeCell ref="H110:I110"/>
    <mergeCell ref="J110:K110"/>
    <mergeCell ref="L110:M110"/>
    <mergeCell ref="N110:O110"/>
    <mergeCell ref="P110:Q110"/>
    <mergeCell ref="E111:F111"/>
    <mergeCell ref="H111:I111"/>
    <mergeCell ref="J111:K111"/>
    <mergeCell ref="L111:M111"/>
    <mergeCell ref="N111:O111"/>
    <mergeCell ref="P111:Q111"/>
    <mergeCell ref="E112:F112"/>
    <mergeCell ref="H112:I112"/>
    <mergeCell ref="J112:K112"/>
    <mergeCell ref="L112:M112"/>
    <mergeCell ref="N112:O112"/>
    <mergeCell ref="P112:Q112"/>
    <mergeCell ref="E113:F113"/>
    <mergeCell ref="H113:I113"/>
    <mergeCell ref="J113:K113"/>
    <mergeCell ref="L113:M113"/>
    <mergeCell ref="N113:O113"/>
    <mergeCell ref="P113:Q113"/>
    <mergeCell ref="E114:F114"/>
    <mergeCell ref="H114:I114"/>
    <mergeCell ref="J114:K114"/>
    <mergeCell ref="L114:M114"/>
    <mergeCell ref="N114:O114"/>
    <mergeCell ref="P114:Q114"/>
    <mergeCell ref="E115:F115"/>
    <mergeCell ref="H115:I115"/>
    <mergeCell ref="J115:K115"/>
    <mergeCell ref="L115:M115"/>
    <mergeCell ref="N115:O115"/>
    <mergeCell ref="P115:Q115"/>
    <mergeCell ref="E116:F116"/>
    <mergeCell ref="H116:I116"/>
    <mergeCell ref="J116:K116"/>
    <mergeCell ref="L116:M116"/>
    <mergeCell ref="N116:O116"/>
    <mergeCell ref="P116:Q116"/>
    <mergeCell ref="E117:F117"/>
    <mergeCell ref="H117:I117"/>
    <mergeCell ref="J117:K117"/>
    <mergeCell ref="L117:M117"/>
    <mergeCell ref="N117:O117"/>
    <mergeCell ref="P117:Q117"/>
    <mergeCell ref="E118:F118"/>
    <mergeCell ref="H118:I118"/>
    <mergeCell ref="J118:K118"/>
    <mergeCell ref="L118:M118"/>
    <mergeCell ref="N118:O118"/>
    <mergeCell ref="P118:Q118"/>
    <mergeCell ref="E119:F119"/>
    <mergeCell ref="H119:I119"/>
    <mergeCell ref="J119:K119"/>
    <mergeCell ref="L119:M119"/>
    <mergeCell ref="N119:O119"/>
    <mergeCell ref="P119:Q119"/>
    <mergeCell ref="E120:F120"/>
    <mergeCell ref="H120:I120"/>
    <mergeCell ref="J120:K120"/>
    <mergeCell ref="L120:M120"/>
    <mergeCell ref="N120:O120"/>
    <mergeCell ref="P120:Q120"/>
    <mergeCell ref="E121:F121"/>
    <mergeCell ref="H121:I121"/>
    <mergeCell ref="J121:K121"/>
    <mergeCell ref="L121:M121"/>
    <mergeCell ref="N121:O121"/>
    <mergeCell ref="P121:Q121"/>
    <mergeCell ref="E122:F122"/>
    <mergeCell ref="H122:I122"/>
    <mergeCell ref="J122:K122"/>
    <mergeCell ref="L122:M122"/>
    <mergeCell ref="N122:O122"/>
    <mergeCell ref="P122:Q122"/>
    <mergeCell ref="E123:F123"/>
    <mergeCell ref="H123:I123"/>
    <mergeCell ref="J123:K123"/>
    <mergeCell ref="L123:M123"/>
    <mergeCell ref="N123:O123"/>
    <mergeCell ref="P123:Q123"/>
    <mergeCell ref="E124:F124"/>
    <mergeCell ref="H124:I124"/>
    <mergeCell ref="J124:K124"/>
    <mergeCell ref="L124:M124"/>
    <mergeCell ref="N124:O124"/>
    <mergeCell ref="P124:Q124"/>
    <mergeCell ref="E125:F125"/>
    <mergeCell ref="H125:I125"/>
    <mergeCell ref="J125:K125"/>
    <mergeCell ref="L125:M125"/>
    <mergeCell ref="N125:O125"/>
    <mergeCell ref="P125:Q125"/>
    <mergeCell ref="E126:F126"/>
    <mergeCell ref="H126:I126"/>
    <mergeCell ref="J126:K126"/>
    <mergeCell ref="L126:M126"/>
    <mergeCell ref="N126:O126"/>
    <mergeCell ref="P126:Q126"/>
    <mergeCell ref="E127:F127"/>
    <mergeCell ref="H127:I127"/>
    <mergeCell ref="J127:K127"/>
    <mergeCell ref="L127:M127"/>
    <mergeCell ref="N127:O127"/>
    <mergeCell ref="P127:Q127"/>
    <mergeCell ref="E128:F128"/>
    <mergeCell ref="H128:I128"/>
    <mergeCell ref="J128:K128"/>
    <mergeCell ref="L128:M128"/>
    <mergeCell ref="N128:O128"/>
    <mergeCell ref="P128:Q128"/>
    <mergeCell ref="E129:F129"/>
    <mergeCell ref="H129:I129"/>
    <mergeCell ref="J129:K129"/>
    <mergeCell ref="L129:M129"/>
    <mergeCell ref="N129:O129"/>
    <mergeCell ref="P129:Q129"/>
    <mergeCell ref="E130:F130"/>
    <mergeCell ref="H130:I130"/>
    <mergeCell ref="J130:K130"/>
    <mergeCell ref="L130:M130"/>
    <mergeCell ref="N130:O130"/>
    <mergeCell ref="P130:Q130"/>
    <mergeCell ref="E131:F131"/>
    <mergeCell ref="H131:I131"/>
    <mergeCell ref="J131:K131"/>
    <mergeCell ref="L131:M131"/>
    <mergeCell ref="N131:O131"/>
    <mergeCell ref="P131:Q131"/>
    <mergeCell ref="E132:F132"/>
    <mergeCell ref="H132:I132"/>
    <mergeCell ref="J132:K132"/>
    <mergeCell ref="L132:M132"/>
    <mergeCell ref="N132:O132"/>
    <mergeCell ref="P132:Q132"/>
    <mergeCell ref="E133:F133"/>
    <mergeCell ref="H133:I133"/>
    <mergeCell ref="J133:K133"/>
    <mergeCell ref="L133:M133"/>
    <mergeCell ref="N133:O133"/>
    <mergeCell ref="P133:Q133"/>
    <mergeCell ref="E134:F134"/>
    <mergeCell ref="H134:I134"/>
    <mergeCell ref="J134:K134"/>
    <mergeCell ref="L134:M134"/>
    <mergeCell ref="N134:O134"/>
    <mergeCell ref="P134:Q134"/>
    <mergeCell ref="E135:F135"/>
    <mergeCell ref="H135:I135"/>
    <mergeCell ref="J135:K135"/>
    <mergeCell ref="L135:M135"/>
    <mergeCell ref="N135:O135"/>
    <mergeCell ref="P135:Q135"/>
    <mergeCell ref="E136:F136"/>
    <mergeCell ref="H136:I136"/>
    <mergeCell ref="J136:K136"/>
    <mergeCell ref="L136:M136"/>
    <mergeCell ref="N136:O136"/>
    <mergeCell ref="P136:Q136"/>
    <mergeCell ref="E137:F137"/>
    <mergeCell ref="H137:I137"/>
    <mergeCell ref="J137:K137"/>
    <mergeCell ref="L137:M137"/>
    <mergeCell ref="N137:O137"/>
    <mergeCell ref="P137:Q137"/>
    <mergeCell ref="E138:F138"/>
    <mergeCell ref="H138:I138"/>
    <mergeCell ref="J138:K138"/>
    <mergeCell ref="L138:M138"/>
    <mergeCell ref="N138:O138"/>
    <mergeCell ref="P138:Q138"/>
    <mergeCell ref="E139:F139"/>
    <mergeCell ref="H139:I139"/>
    <mergeCell ref="J139:K139"/>
    <mergeCell ref="L139:M139"/>
    <mergeCell ref="N139:O139"/>
    <mergeCell ref="P139:Q139"/>
    <mergeCell ref="E140:F140"/>
    <mergeCell ref="H140:I140"/>
    <mergeCell ref="J140:K140"/>
    <mergeCell ref="L140:M140"/>
    <mergeCell ref="N140:O140"/>
    <mergeCell ref="P140:Q140"/>
    <mergeCell ref="E141:F141"/>
    <mergeCell ref="H141:I141"/>
    <mergeCell ref="J141:K141"/>
    <mergeCell ref="L141:M141"/>
    <mergeCell ref="N141:O141"/>
    <mergeCell ref="P141:Q141"/>
    <mergeCell ref="E142:F142"/>
    <mergeCell ref="H142:I142"/>
    <mergeCell ref="J142:K142"/>
    <mergeCell ref="L142:M142"/>
    <mergeCell ref="N142:O142"/>
    <mergeCell ref="P142:Q142"/>
    <mergeCell ref="E143:F143"/>
    <mergeCell ref="H143:I143"/>
    <mergeCell ref="J143:K143"/>
    <mergeCell ref="L143:M143"/>
    <mergeCell ref="N143:O143"/>
    <mergeCell ref="P143:Q143"/>
    <mergeCell ref="E144:F144"/>
    <mergeCell ref="H144:I144"/>
    <mergeCell ref="J144:K144"/>
    <mergeCell ref="L144:M144"/>
    <mergeCell ref="N144:O144"/>
    <mergeCell ref="P144:Q144"/>
    <mergeCell ref="E145:F145"/>
    <mergeCell ref="H145:I145"/>
    <mergeCell ref="J145:K145"/>
    <mergeCell ref="L145:M145"/>
    <mergeCell ref="N145:O145"/>
    <mergeCell ref="P145:Q145"/>
    <mergeCell ref="E146:F146"/>
    <mergeCell ref="H146:I146"/>
    <mergeCell ref="J146:K146"/>
    <mergeCell ref="L146:M146"/>
    <mergeCell ref="N146:O146"/>
    <mergeCell ref="P146:Q146"/>
    <mergeCell ref="E147:F147"/>
    <mergeCell ref="H147:I147"/>
    <mergeCell ref="J147:K147"/>
    <mergeCell ref="L147:M147"/>
    <mergeCell ref="N147:O147"/>
    <mergeCell ref="P147:Q147"/>
    <mergeCell ref="E148:F148"/>
    <mergeCell ref="H148:I148"/>
    <mergeCell ref="J148:K148"/>
    <mergeCell ref="L148:M148"/>
    <mergeCell ref="N148:O148"/>
    <mergeCell ref="P148:Q148"/>
    <mergeCell ref="E149:F149"/>
    <mergeCell ref="H149:I149"/>
    <mergeCell ref="J149:K149"/>
    <mergeCell ref="L149:M149"/>
    <mergeCell ref="N149:O149"/>
    <mergeCell ref="P149:Q149"/>
    <mergeCell ref="E150:F150"/>
    <mergeCell ref="H150:I150"/>
    <mergeCell ref="J150:K150"/>
    <mergeCell ref="L150:M150"/>
    <mergeCell ref="N150:O150"/>
    <mergeCell ref="P150:Q150"/>
    <mergeCell ref="E151:F151"/>
    <mergeCell ref="H151:I151"/>
    <mergeCell ref="J151:K151"/>
    <mergeCell ref="L151:M151"/>
    <mergeCell ref="N151:O151"/>
    <mergeCell ref="P151:Q151"/>
    <mergeCell ref="E152:F152"/>
    <mergeCell ref="H152:I152"/>
    <mergeCell ref="J152:K152"/>
    <mergeCell ref="L152:M152"/>
    <mergeCell ref="N152:O152"/>
    <mergeCell ref="P152:Q152"/>
    <mergeCell ref="E153:F153"/>
    <mergeCell ref="H153:I153"/>
    <mergeCell ref="J153:K153"/>
    <mergeCell ref="L153:M153"/>
    <mergeCell ref="N153:O153"/>
    <mergeCell ref="P153:Q153"/>
    <mergeCell ref="E154:F154"/>
    <mergeCell ref="H154:I154"/>
    <mergeCell ref="J154:K154"/>
    <mergeCell ref="L154:M154"/>
    <mergeCell ref="N154:O154"/>
    <mergeCell ref="P154:Q154"/>
    <mergeCell ref="E155:F155"/>
    <mergeCell ref="H155:I155"/>
    <mergeCell ref="J155:K155"/>
    <mergeCell ref="L155:M155"/>
    <mergeCell ref="N155:O155"/>
    <mergeCell ref="P155:Q155"/>
    <mergeCell ref="E156:F156"/>
    <mergeCell ref="H156:I156"/>
    <mergeCell ref="J156:K156"/>
    <mergeCell ref="L156:M156"/>
    <mergeCell ref="N156:O156"/>
    <mergeCell ref="P156:Q156"/>
    <mergeCell ref="E157:F157"/>
    <mergeCell ref="H157:I157"/>
    <mergeCell ref="J157:K157"/>
    <mergeCell ref="L157:M157"/>
    <mergeCell ref="N157:O157"/>
    <mergeCell ref="P157:Q157"/>
    <mergeCell ref="E158:F158"/>
    <mergeCell ref="H158:I158"/>
    <mergeCell ref="J158:K158"/>
    <mergeCell ref="L158:M158"/>
    <mergeCell ref="N158:O158"/>
    <mergeCell ref="P158:Q158"/>
    <mergeCell ref="E159:F159"/>
    <mergeCell ref="H159:I159"/>
    <mergeCell ref="J159:K159"/>
    <mergeCell ref="L159:M159"/>
    <mergeCell ref="N159:O159"/>
    <mergeCell ref="P159:Q159"/>
    <mergeCell ref="E160:F160"/>
    <mergeCell ref="H160:I160"/>
    <mergeCell ref="J160:K160"/>
    <mergeCell ref="L160:M160"/>
    <mergeCell ref="N160:O160"/>
    <mergeCell ref="P160:Q160"/>
    <mergeCell ref="E161:F161"/>
    <mergeCell ref="H161:I161"/>
    <mergeCell ref="J161:K161"/>
    <mergeCell ref="L161:M161"/>
    <mergeCell ref="N161:O161"/>
    <mergeCell ref="P161:Q161"/>
    <mergeCell ref="E162:F162"/>
    <mergeCell ref="H162:I162"/>
    <mergeCell ref="J162:K162"/>
    <mergeCell ref="L162:M162"/>
    <mergeCell ref="N162:O162"/>
    <mergeCell ref="P162:Q162"/>
    <mergeCell ref="E163:F163"/>
    <mergeCell ref="H163:I163"/>
    <mergeCell ref="J163:K163"/>
    <mergeCell ref="L163:M163"/>
    <mergeCell ref="N163:O163"/>
    <mergeCell ref="P163:Q163"/>
    <mergeCell ref="E164:F164"/>
    <mergeCell ref="H164:I164"/>
    <mergeCell ref="J164:K164"/>
    <mergeCell ref="L164:M164"/>
    <mergeCell ref="N164:O164"/>
    <mergeCell ref="P164:Q164"/>
    <mergeCell ref="H172:I172"/>
    <mergeCell ref="J172:K172"/>
    <mergeCell ref="L172:M172"/>
    <mergeCell ref="N172:O172"/>
    <mergeCell ref="P172:Q172"/>
    <mergeCell ref="H175:I175"/>
    <mergeCell ref="J175:K175"/>
    <mergeCell ref="L175:M175"/>
    <mergeCell ref="N175:O175"/>
    <mergeCell ref="P175:Q175"/>
    <mergeCell ref="H174:I174"/>
    <mergeCell ref="J174:K174"/>
    <mergeCell ref="L174:M174"/>
    <mergeCell ref="N174:O174"/>
    <mergeCell ref="P174:Q174"/>
    <mergeCell ref="J165:K165"/>
    <mergeCell ref="L165:M165"/>
    <mergeCell ref="N165:O165"/>
    <mergeCell ref="P165:Q165"/>
    <mergeCell ref="B166:R166"/>
    <mergeCell ref="E165:F165"/>
    <mergeCell ref="H165:I165"/>
    <mergeCell ref="H169:I169"/>
    <mergeCell ref="J169:K169"/>
    <mergeCell ref="L169:M169"/>
    <mergeCell ref="N169:O169"/>
    <mergeCell ref="P169:Q169"/>
    <mergeCell ref="H168:I168"/>
    <mergeCell ref="J168:K168"/>
    <mergeCell ref="L168:M168"/>
    <mergeCell ref="N168:O168"/>
    <mergeCell ref="P168:Q168"/>
    <mergeCell ref="H176:I176"/>
    <mergeCell ref="J176:K176"/>
    <mergeCell ref="L176:M176"/>
    <mergeCell ref="N176:O176"/>
    <mergeCell ref="P176:Q176"/>
    <mergeCell ref="H179:I179"/>
    <mergeCell ref="J179:K179"/>
    <mergeCell ref="L179:M179"/>
    <mergeCell ref="N179:O179"/>
    <mergeCell ref="P179:Q179"/>
    <mergeCell ref="H178:I178"/>
    <mergeCell ref="J178:K178"/>
    <mergeCell ref="L178:M178"/>
    <mergeCell ref="N178:O178"/>
    <mergeCell ref="P178:Q178"/>
    <mergeCell ref="H173:I173"/>
    <mergeCell ref="J173:K173"/>
    <mergeCell ref="L173:M173"/>
    <mergeCell ref="N173:O173"/>
    <mergeCell ref="P173:Q173"/>
    <mergeCell ref="H180:I180"/>
    <mergeCell ref="J180:K180"/>
    <mergeCell ref="L180:M180"/>
    <mergeCell ref="N180:O180"/>
    <mergeCell ref="P180:Q180"/>
    <mergeCell ref="H183:I183"/>
    <mergeCell ref="J183:K183"/>
    <mergeCell ref="L183:M183"/>
    <mergeCell ref="N183:O183"/>
    <mergeCell ref="P183:Q183"/>
    <mergeCell ref="H182:I182"/>
    <mergeCell ref="J182:K182"/>
    <mergeCell ref="L182:M182"/>
    <mergeCell ref="N182:O182"/>
    <mergeCell ref="P182:Q182"/>
    <mergeCell ref="H177:I177"/>
    <mergeCell ref="J177:K177"/>
    <mergeCell ref="L177:M177"/>
    <mergeCell ref="N177:O177"/>
    <mergeCell ref="P177:Q177"/>
    <mergeCell ref="H184:I184"/>
    <mergeCell ref="J184:K184"/>
    <mergeCell ref="L184:M184"/>
    <mergeCell ref="N184:O184"/>
    <mergeCell ref="P184:Q184"/>
    <mergeCell ref="H187:I187"/>
    <mergeCell ref="J187:K187"/>
    <mergeCell ref="L187:M187"/>
    <mergeCell ref="N187:O187"/>
    <mergeCell ref="P187:Q187"/>
    <mergeCell ref="H186:I186"/>
    <mergeCell ref="J186:K186"/>
    <mergeCell ref="L186:M186"/>
    <mergeCell ref="N186:O186"/>
    <mergeCell ref="P186:Q186"/>
    <mergeCell ref="H181:I181"/>
    <mergeCell ref="J181:K181"/>
    <mergeCell ref="L181:M181"/>
    <mergeCell ref="N181:O181"/>
    <mergeCell ref="P181:Q181"/>
    <mergeCell ref="H188:I188"/>
    <mergeCell ref="J188:K188"/>
    <mergeCell ref="L188:M188"/>
    <mergeCell ref="N188:O188"/>
    <mergeCell ref="P188:Q188"/>
    <mergeCell ref="H191:I191"/>
    <mergeCell ref="J191:K191"/>
    <mergeCell ref="L191:M191"/>
    <mergeCell ref="N191:O191"/>
    <mergeCell ref="P191:Q191"/>
    <mergeCell ref="H190:I190"/>
    <mergeCell ref="J190:K190"/>
    <mergeCell ref="L190:M190"/>
    <mergeCell ref="N190:O190"/>
    <mergeCell ref="P190:Q190"/>
    <mergeCell ref="H185:I185"/>
    <mergeCell ref="J185:K185"/>
    <mergeCell ref="L185:M185"/>
    <mergeCell ref="N185:O185"/>
    <mergeCell ref="P185:Q185"/>
    <mergeCell ref="H192:I192"/>
    <mergeCell ref="J192:K192"/>
    <mergeCell ref="L192:M192"/>
    <mergeCell ref="N192:O192"/>
    <mergeCell ref="P192:Q192"/>
    <mergeCell ref="H195:I195"/>
    <mergeCell ref="J195:K195"/>
    <mergeCell ref="L195:M195"/>
    <mergeCell ref="N195:O195"/>
    <mergeCell ref="P195:Q195"/>
    <mergeCell ref="H194:I194"/>
    <mergeCell ref="J194:K194"/>
    <mergeCell ref="L194:M194"/>
    <mergeCell ref="N194:O194"/>
    <mergeCell ref="P194:Q194"/>
    <mergeCell ref="H189:I189"/>
    <mergeCell ref="J189:K189"/>
    <mergeCell ref="L189:M189"/>
    <mergeCell ref="N189:O189"/>
    <mergeCell ref="P189:Q189"/>
    <mergeCell ref="H196:I196"/>
    <mergeCell ref="J196:K196"/>
    <mergeCell ref="L196:M196"/>
    <mergeCell ref="N196:O196"/>
    <mergeCell ref="P196:Q196"/>
    <mergeCell ref="H199:I199"/>
    <mergeCell ref="J199:K199"/>
    <mergeCell ref="L199:M199"/>
    <mergeCell ref="N199:O199"/>
    <mergeCell ref="P199:Q199"/>
    <mergeCell ref="H198:I198"/>
    <mergeCell ref="J198:K198"/>
    <mergeCell ref="L198:M198"/>
    <mergeCell ref="N198:O198"/>
    <mergeCell ref="P198:Q198"/>
    <mergeCell ref="H193:I193"/>
    <mergeCell ref="J193:K193"/>
    <mergeCell ref="L193:M193"/>
    <mergeCell ref="N193:O193"/>
    <mergeCell ref="P193:Q193"/>
    <mergeCell ref="H200:I200"/>
    <mergeCell ref="J200:K200"/>
    <mergeCell ref="L200:M200"/>
    <mergeCell ref="N200:O200"/>
    <mergeCell ref="P200:Q200"/>
    <mergeCell ref="H203:I203"/>
    <mergeCell ref="J203:K203"/>
    <mergeCell ref="L203:M203"/>
    <mergeCell ref="N203:O203"/>
    <mergeCell ref="P203:Q203"/>
    <mergeCell ref="H202:I202"/>
    <mergeCell ref="J202:K202"/>
    <mergeCell ref="L202:M202"/>
    <mergeCell ref="N202:O202"/>
    <mergeCell ref="P202:Q202"/>
    <mergeCell ref="H197:I197"/>
    <mergeCell ref="J197:K197"/>
    <mergeCell ref="L197:M197"/>
    <mergeCell ref="N197:O197"/>
    <mergeCell ref="P197:Q197"/>
    <mergeCell ref="H204:I204"/>
    <mergeCell ref="J204:K204"/>
    <mergeCell ref="L204:M204"/>
    <mergeCell ref="N204:O204"/>
    <mergeCell ref="P204:Q204"/>
    <mergeCell ref="H207:I207"/>
    <mergeCell ref="J207:K207"/>
    <mergeCell ref="L207:M207"/>
    <mergeCell ref="N207:O207"/>
    <mergeCell ref="P207:Q207"/>
    <mergeCell ref="H206:I206"/>
    <mergeCell ref="J206:K206"/>
    <mergeCell ref="L206:M206"/>
    <mergeCell ref="N206:O206"/>
    <mergeCell ref="P206:Q206"/>
    <mergeCell ref="H201:I201"/>
    <mergeCell ref="J201:K201"/>
    <mergeCell ref="L201:M201"/>
    <mergeCell ref="N201:O201"/>
    <mergeCell ref="P201:Q201"/>
    <mergeCell ref="H208:I208"/>
    <mergeCell ref="J208:K208"/>
    <mergeCell ref="L208:M208"/>
    <mergeCell ref="N208:O208"/>
    <mergeCell ref="P208:Q208"/>
    <mergeCell ref="H211:I211"/>
    <mergeCell ref="J211:K211"/>
    <mergeCell ref="L211:M211"/>
    <mergeCell ref="N211:O211"/>
    <mergeCell ref="P211:Q211"/>
    <mergeCell ref="H210:I210"/>
    <mergeCell ref="J210:K210"/>
    <mergeCell ref="L210:M210"/>
    <mergeCell ref="N210:O210"/>
    <mergeCell ref="P210:Q210"/>
    <mergeCell ref="H205:I205"/>
    <mergeCell ref="J205:K205"/>
    <mergeCell ref="L205:M205"/>
    <mergeCell ref="N205:O205"/>
    <mergeCell ref="P205:Q205"/>
    <mergeCell ref="L212:M212"/>
    <mergeCell ref="N212:O212"/>
    <mergeCell ref="P212:Q212"/>
    <mergeCell ref="H215:I215"/>
    <mergeCell ref="J215:K215"/>
    <mergeCell ref="L215:M215"/>
    <mergeCell ref="N215:O215"/>
    <mergeCell ref="P215:Q215"/>
    <mergeCell ref="H214:I214"/>
    <mergeCell ref="J214:K214"/>
    <mergeCell ref="L214:M214"/>
    <mergeCell ref="N214:O214"/>
    <mergeCell ref="P214:Q214"/>
    <mergeCell ref="H209:I209"/>
    <mergeCell ref="J209:K209"/>
    <mergeCell ref="L209:M209"/>
    <mergeCell ref="N209:O209"/>
    <mergeCell ref="P209:Q209"/>
    <mergeCell ref="P217:Q217"/>
    <mergeCell ref="H216:I216"/>
    <mergeCell ref="J216:K216"/>
    <mergeCell ref="L216:M216"/>
    <mergeCell ref="N216:O216"/>
    <mergeCell ref="P216:Q216"/>
    <mergeCell ref="P100:Q100"/>
    <mergeCell ref="H218:I218"/>
    <mergeCell ref="J218:K218"/>
    <mergeCell ref="L218:M218"/>
    <mergeCell ref="N218:O218"/>
    <mergeCell ref="P218:Q218"/>
    <mergeCell ref="H217:I217"/>
    <mergeCell ref="J217:K217"/>
    <mergeCell ref="L217:M217"/>
    <mergeCell ref="N217:O217"/>
    <mergeCell ref="H219:I219"/>
    <mergeCell ref="J219:K219"/>
    <mergeCell ref="L219:M219"/>
    <mergeCell ref="N219:O219"/>
    <mergeCell ref="P219:Q219"/>
    <mergeCell ref="H100:I100"/>
    <mergeCell ref="J100:K100"/>
    <mergeCell ref="L100:M100"/>
    <mergeCell ref="N100:O100"/>
    <mergeCell ref="H213:I213"/>
    <mergeCell ref="J213:K213"/>
    <mergeCell ref="L213:M213"/>
    <mergeCell ref="N213:O213"/>
    <mergeCell ref="P213:Q213"/>
    <mergeCell ref="H212:I212"/>
    <mergeCell ref="J212:K212"/>
    <mergeCell ref="H220:I220"/>
    <mergeCell ref="J220:K220"/>
    <mergeCell ref="L220:M220"/>
    <mergeCell ref="N220:O220"/>
    <mergeCell ref="P220:Q220"/>
    <mergeCell ref="H221:I221"/>
    <mergeCell ref="J221:K221"/>
    <mergeCell ref="L221:M221"/>
    <mergeCell ref="N221:O221"/>
    <mergeCell ref="P221:Q221"/>
    <mergeCell ref="H222:I222"/>
    <mergeCell ref="J222:K222"/>
    <mergeCell ref="L222:M222"/>
    <mergeCell ref="N222:O222"/>
    <mergeCell ref="P222:Q222"/>
    <mergeCell ref="H223:I223"/>
    <mergeCell ref="J223:K223"/>
    <mergeCell ref="L223:M223"/>
    <mergeCell ref="N223:O223"/>
    <mergeCell ref="P223:Q223"/>
    <mergeCell ref="H224:I224"/>
    <mergeCell ref="J224:K224"/>
    <mergeCell ref="L224:M224"/>
    <mergeCell ref="N224:O224"/>
    <mergeCell ref="P224:Q224"/>
    <mergeCell ref="H225:I225"/>
    <mergeCell ref="J225:K225"/>
    <mergeCell ref="L225:M225"/>
    <mergeCell ref="N225:O225"/>
    <mergeCell ref="P225:Q225"/>
    <mergeCell ref="H226:I226"/>
    <mergeCell ref="J226:K226"/>
    <mergeCell ref="L226:M226"/>
    <mergeCell ref="N226:O226"/>
    <mergeCell ref="P226:Q226"/>
    <mergeCell ref="H227:I227"/>
    <mergeCell ref="J227:K227"/>
    <mergeCell ref="L227:M227"/>
    <mergeCell ref="N227:O227"/>
    <mergeCell ref="P227:Q227"/>
    <mergeCell ref="H228:I228"/>
    <mergeCell ref="J228:K228"/>
    <mergeCell ref="L228:M228"/>
    <mergeCell ref="N228:O228"/>
    <mergeCell ref="P228:Q228"/>
    <mergeCell ref="H229:I229"/>
    <mergeCell ref="J229:K229"/>
    <mergeCell ref="L229:M229"/>
    <mergeCell ref="N229:O229"/>
    <mergeCell ref="P229:Q229"/>
    <mergeCell ref="H230:I230"/>
    <mergeCell ref="J230:K230"/>
    <mergeCell ref="L230:M230"/>
    <mergeCell ref="N230:O230"/>
    <mergeCell ref="P230:Q230"/>
    <mergeCell ref="H231:I231"/>
    <mergeCell ref="J231:K231"/>
    <mergeCell ref="L231:M231"/>
    <mergeCell ref="N231:O231"/>
    <mergeCell ref="P231:Q231"/>
    <mergeCell ref="H232:I232"/>
    <mergeCell ref="J232:K232"/>
    <mergeCell ref="L232:M232"/>
    <mergeCell ref="N232:O232"/>
    <mergeCell ref="P232:Q232"/>
    <mergeCell ref="H233:I233"/>
    <mergeCell ref="J233:K233"/>
    <mergeCell ref="L233:M233"/>
    <mergeCell ref="N233:O233"/>
    <mergeCell ref="P233:Q233"/>
    <mergeCell ref="J242:K242"/>
    <mergeCell ref="L242:M242"/>
    <mergeCell ref="N242:O242"/>
    <mergeCell ref="P242:Q242"/>
    <mergeCell ref="H243:I243"/>
    <mergeCell ref="J243:K243"/>
    <mergeCell ref="L243:M243"/>
    <mergeCell ref="N243:O243"/>
    <mergeCell ref="P243:Q243"/>
    <mergeCell ref="H242:I242"/>
    <mergeCell ref="J244:K244"/>
    <mergeCell ref="L244:M244"/>
    <mergeCell ref="N244:O244"/>
    <mergeCell ref="P244:Q244"/>
    <mergeCell ref="H245:I245"/>
    <mergeCell ref="J245:K245"/>
    <mergeCell ref="L245:M245"/>
    <mergeCell ref="N245:O245"/>
    <mergeCell ref="P245:Q245"/>
    <mergeCell ref="H244:I244"/>
    <mergeCell ref="J246:K246"/>
    <mergeCell ref="L246:M246"/>
    <mergeCell ref="N246:O246"/>
    <mergeCell ref="P246:Q246"/>
    <mergeCell ref="H247:I247"/>
    <mergeCell ref="J247:K247"/>
    <mergeCell ref="L247:M247"/>
    <mergeCell ref="N247:O247"/>
    <mergeCell ref="P247:Q247"/>
    <mergeCell ref="H246:I246"/>
    <mergeCell ref="J248:K248"/>
    <mergeCell ref="L248:M248"/>
    <mergeCell ref="N248:O248"/>
    <mergeCell ref="P248:Q248"/>
    <mergeCell ref="H249:I249"/>
    <mergeCell ref="J249:K249"/>
    <mergeCell ref="L249:M249"/>
    <mergeCell ref="N249:O249"/>
    <mergeCell ref="P249:Q249"/>
    <mergeCell ref="H248:I248"/>
    <mergeCell ref="J250:K250"/>
    <mergeCell ref="L250:M250"/>
    <mergeCell ref="N250:O250"/>
    <mergeCell ref="P250:Q250"/>
    <mergeCell ref="H251:I251"/>
    <mergeCell ref="J251:K251"/>
    <mergeCell ref="L251:M251"/>
    <mergeCell ref="N251:O251"/>
    <mergeCell ref="P251:Q251"/>
    <mergeCell ref="H250:I250"/>
    <mergeCell ref="H252:I252"/>
    <mergeCell ref="J252:K252"/>
    <mergeCell ref="L252:M252"/>
    <mergeCell ref="N252:O252"/>
    <mergeCell ref="P252:Q252"/>
    <mergeCell ref="H253:I253"/>
    <mergeCell ref="J253:K253"/>
    <mergeCell ref="L253:M253"/>
    <mergeCell ref="N253:O253"/>
    <mergeCell ref="P253:Q253"/>
    <mergeCell ref="H254:I254"/>
    <mergeCell ref="J254:K254"/>
    <mergeCell ref="L254:M254"/>
    <mergeCell ref="N254:O254"/>
    <mergeCell ref="P254:Q254"/>
    <mergeCell ref="H255:I255"/>
    <mergeCell ref="J255:K255"/>
    <mergeCell ref="L255:M255"/>
    <mergeCell ref="N255:O255"/>
    <mergeCell ref="P255:Q255"/>
    <mergeCell ref="H256:I256"/>
    <mergeCell ref="J256:K256"/>
    <mergeCell ref="L256:M256"/>
    <mergeCell ref="N256:O256"/>
    <mergeCell ref="P256:Q256"/>
    <mergeCell ref="H257:I257"/>
    <mergeCell ref="J257:K257"/>
    <mergeCell ref="L257:M257"/>
    <mergeCell ref="N257:O257"/>
    <mergeCell ref="P257:Q257"/>
    <mergeCell ref="H258:I258"/>
    <mergeCell ref="J258:K258"/>
    <mergeCell ref="L258:M258"/>
    <mergeCell ref="N258:O258"/>
    <mergeCell ref="P258:Q258"/>
    <mergeCell ref="H259:I259"/>
    <mergeCell ref="J259:K259"/>
    <mergeCell ref="L259:M259"/>
    <mergeCell ref="N259:O259"/>
    <mergeCell ref="P259:Q259"/>
    <mergeCell ref="H260:I260"/>
    <mergeCell ref="J260:K260"/>
    <mergeCell ref="L260:M260"/>
    <mergeCell ref="N260:O260"/>
    <mergeCell ref="P260:Q260"/>
    <mergeCell ref="H261:I261"/>
    <mergeCell ref="J261:K261"/>
    <mergeCell ref="L261:M261"/>
    <mergeCell ref="N261:O261"/>
    <mergeCell ref="P261:Q261"/>
    <mergeCell ref="H262:I262"/>
    <mergeCell ref="J262:K262"/>
    <mergeCell ref="L262:M262"/>
    <mergeCell ref="N262:O262"/>
    <mergeCell ref="P262:Q262"/>
    <mergeCell ref="H263:I263"/>
    <mergeCell ref="J263:K263"/>
    <mergeCell ref="L263:M263"/>
    <mergeCell ref="N263:O263"/>
    <mergeCell ref="P263:Q263"/>
    <mergeCell ref="H264:I264"/>
    <mergeCell ref="J264:K264"/>
    <mergeCell ref="L264:M264"/>
    <mergeCell ref="N264:O264"/>
    <mergeCell ref="P264:Q264"/>
    <mergeCell ref="H265:I265"/>
    <mergeCell ref="J265:K265"/>
    <mergeCell ref="L265:M265"/>
    <mergeCell ref="N265:O265"/>
    <mergeCell ref="P265:Q265"/>
    <mergeCell ref="H266:I266"/>
    <mergeCell ref="J266:K266"/>
    <mergeCell ref="L266:M266"/>
    <mergeCell ref="N266:O266"/>
    <mergeCell ref="P266:Q266"/>
    <mergeCell ref="H267:I267"/>
    <mergeCell ref="J267:K267"/>
    <mergeCell ref="L267:M267"/>
    <mergeCell ref="N267:O267"/>
    <mergeCell ref="P267:Q267"/>
    <mergeCell ref="H268:I268"/>
    <mergeCell ref="J268:K268"/>
    <mergeCell ref="L268:M268"/>
    <mergeCell ref="N268:O268"/>
    <mergeCell ref="P268:Q268"/>
    <mergeCell ref="H269:I269"/>
    <mergeCell ref="J269:K269"/>
    <mergeCell ref="L269:M269"/>
    <mergeCell ref="N269:O269"/>
    <mergeCell ref="P269:Q269"/>
    <mergeCell ref="H270:I270"/>
    <mergeCell ref="J270:K270"/>
    <mergeCell ref="L270:M270"/>
    <mergeCell ref="N270:O270"/>
    <mergeCell ref="P270:Q270"/>
    <mergeCell ref="H271:I271"/>
    <mergeCell ref="J271:K271"/>
    <mergeCell ref="L271:M271"/>
    <mergeCell ref="N271:O271"/>
    <mergeCell ref="P271:Q271"/>
    <mergeCell ref="H272:I272"/>
    <mergeCell ref="J272:K272"/>
    <mergeCell ref="L272:M272"/>
    <mergeCell ref="N272:O272"/>
    <mergeCell ref="P272:Q272"/>
    <mergeCell ref="H273:I273"/>
    <mergeCell ref="J273:K273"/>
    <mergeCell ref="L273:M273"/>
    <mergeCell ref="N273:O273"/>
    <mergeCell ref="P273:Q273"/>
    <mergeCell ref="H274:I274"/>
    <mergeCell ref="J274:K274"/>
    <mergeCell ref="L274:M274"/>
    <mergeCell ref="N274:O274"/>
    <mergeCell ref="P274:Q274"/>
    <mergeCell ref="H275:I275"/>
    <mergeCell ref="J275:K275"/>
    <mergeCell ref="L275:M275"/>
    <mergeCell ref="N275:O275"/>
    <mergeCell ref="P275:Q275"/>
    <mergeCell ref="H276:I276"/>
    <mergeCell ref="J276:K276"/>
    <mergeCell ref="L276:M276"/>
    <mergeCell ref="N276:O276"/>
    <mergeCell ref="P276:Q276"/>
    <mergeCell ref="H277:I277"/>
    <mergeCell ref="J277:K277"/>
    <mergeCell ref="L277:M277"/>
    <mergeCell ref="N277:O277"/>
    <mergeCell ref="P277:Q277"/>
    <mergeCell ref="H278:I278"/>
    <mergeCell ref="J278:K278"/>
    <mergeCell ref="L278:M278"/>
    <mergeCell ref="N278:O278"/>
    <mergeCell ref="P278:Q278"/>
    <mergeCell ref="H279:I279"/>
    <mergeCell ref="J279:K279"/>
    <mergeCell ref="L279:M279"/>
    <mergeCell ref="N279:O279"/>
    <mergeCell ref="P279:Q279"/>
    <mergeCell ref="H280:I280"/>
    <mergeCell ref="J280:K280"/>
    <mergeCell ref="L280:M280"/>
    <mergeCell ref="N280:O280"/>
    <mergeCell ref="P280:Q280"/>
    <mergeCell ref="H281:I281"/>
    <mergeCell ref="J281:K281"/>
    <mergeCell ref="L281:M281"/>
    <mergeCell ref="N281:O281"/>
    <mergeCell ref="P281:Q281"/>
    <mergeCell ref="H282:I282"/>
    <mergeCell ref="J282:K282"/>
    <mergeCell ref="L282:M282"/>
    <mergeCell ref="N282:O282"/>
    <mergeCell ref="P282:Q282"/>
    <mergeCell ref="H283:I283"/>
    <mergeCell ref="J283:K283"/>
    <mergeCell ref="L283:M283"/>
    <mergeCell ref="N283:O283"/>
    <mergeCell ref="P283:Q283"/>
    <mergeCell ref="H284:I284"/>
    <mergeCell ref="J284:K284"/>
    <mergeCell ref="L284:M284"/>
    <mergeCell ref="N284:O284"/>
    <mergeCell ref="P284:Q284"/>
    <mergeCell ref="H285:I285"/>
    <mergeCell ref="J285:K285"/>
    <mergeCell ref="L285:M285"/>
    <mergeCell ref="N285:O285"/>
    <mergeCell ref="P285:Q285"/>
    <mergeCell ref="H286:I286"/>
    <mergeCell ref="J286:K286"/>
    <mergeCell ref="L286:M286"/>
    <mergeCell ref="N286:O286"/>
    <mergeCell ref="P286:Q286"/>
    <mergeCell ref="H287:I287"/>
    <mergeCell ref="J287:K287"/>
    <mergeCell ref="L287:M287"/>
    <mergeCell ref="N287:O287"/>
    <mergeCell ref="P287:Q287"/>
    <mergeCell ref="H288:I288"/>
    <mergeCell ref="J288:K288"/>
    <mergeCell ref="L288:M288"/>
    <mergeCell ref="N288:O288"/>
    <mergeCell ref="P288:Q288"/>
    <mergeCell ref="H289:I289"/>
    <mergeCell ref="J289:K289"/>
    <mergeCell ref="L289:M289"/>
    <mergeCell ref="N289:O289"/>
    <mergeCell ref="P289:Q289"/>
    <mergeCell ref="H290:I290"/>
    <mergeCell ref="J290:K290"/>
    <mergeCell ref="L290:M290"/>
    <mergeCell ref="N290:O290"/>
    <mergeCell ref="P290:Q290"/>
    <mergeCell ref="H291:I291"/>
    <mergeCell ref="J291:K291"/>
    <mergeCell ref="L291:M291"/>
    <mergeCell ref="N291:O291"/>
    <mergeCell ref="P291:Q291"/>
    <mergeCell ref="H292:I292"/>
    <mergeCell ref="J292:K292"/>
    <mergeCell ref="L292:M292"/>
    <mergeCell ref="N292:O292"/>
    <mergeCell ref="P292:Q292"/>
    <mergeCell ref="H293:I293"/>
    <mergeCell ref="J293:K293"/>
    <mergeCell ref="L293:M293"/>
    <mergeCell ref="N293:O293"/>
    <mergeCell ref="P293:Q293"/>
    <mergeCell ref="H294:I294"/>
    <mergeCell ref="J294:K294"/>
    <mergeCell ref="L294:M294"/>
    <mergeCell ref="N294:O294"/>
    <mergeCell ref="P294:Q294"/>
    <mergeCell ref="H295:I295"/>
    <mergeCell ref="J295:K295"/>
    <mergeCell ref="L295:M295"/>
    <mergeCell ref="N295:O295"/>
    <mergeCell ref="P295:Q295"/>
    <mergeCell ref="H296:I296"/>
    <mergeCell ref="J296:K296"/>
    <mergeCell ref="L296:M296"/>
    <mergeCell ref="N296:O296"/>
    <mergeCell ref="P296:Q296"/>
    <mergeCell ref="H297:I297"/>
    <mergeCell ref="J297:K297"/>
    <mergeCell ref="L297:M297"/>
    <mergeCell ref="N297:O297"/>
    <mergeCell ref="P297:Q297"/>
    <mergeCell ref="H298:I298"/>
    <mergeCell ref="J298:K298"/>
    <mergeCell ref="L298:M298"/>
    <mergeCell ref="N298:O298"/>
    <mergeCell ref="P298:Q298"/>
    <mergeCell ref="H299:I299"/>
    <mergeCell ref="J299:K299"/>
    <mergeCell ref="L299:M299"/>
    <mergeCell ref="N299:O299"/>
    <mergeCell ref="P299:Q299"/>
    <mergeCell ref="H300:I300"/>
    <mergeCell ref="J300:K300"/>
    <mergeCell ref="L300:M300"/>
    <mergeCell ref="N300:O300"/>
    <mergeCell ref="P300:Q300"/>
    <mergeCell ref="H301:I301"/>
    <mergeCell ref="J301:K301"/>
    <mergeCell ref="L301:M301"/>
    <mergeCell ref="N301:O301"/>
    <mergeCell ref="P301:Q301"/>
    <mergeCell ref="H302:I302"/>
    <mergeCell ref="J302:K302"/>
    <mergeCell ref="L302:M302"/>
    <mergeCell ref="N302:O302"/>
    <mergeCell ref="P302:Q302"/>
    <mergeCell ref="H303:I303"/>
    <mergeCell ref="J303:K303"/>
    <mergeCell ref="L303:M303"/>
    <mergeCell ref="N303:O303"/>
    <mergeCell ref="P303:Q303"/>
    <mergeCell ref="H304:I304"/>
    <mergeCell ref="J304:K304"/>
    <mergeCell ref="L304:M304"/>
    <mergeCell ref="N304:O304"/>
    <mergeCell ref="P304:Q304"/>
    <mergeCell ref="H305:I305"/>
    <mergeCell ref="J305:K305"/>
    <mergeCell ref="L305:M305"/>
    <mergeCell ref="N305:O305"/>
    <mergeCell ref="P305:Q305"/>
    <mergeCell ref="H306:I306"/>
    <mergeCell ref="J306:K306"/>
    <mergeCell ref="L306:M306"/>
    <mergeCell ref="N306:O306"/>
    <mergeCell ref="P306:Q306"/>
    <mergeCell ref="H307:I307"/>
    <mergeCell ref="J307:K307"/>
    <mergeCell ref="L307:M307"/>
    <mergeCell ref="N307:O307"/>
    <mergeCell ref="P307:Q307"/>
    <mergeCell ref="C315:J315"/>
    <mergeCell ref="K315:K316"/>
    <mergeCell ref="I316:J316"/>
    <mergeCell ref="G317:H317"/>
    <mergeCell ref="I317:J317"/>
    <mergeCell ref="G318:H318"/>
    <mergeCell ref="I318:J318"/>
    <mergeCell ref="G316:H316"/>
    <mergeCell ref="G319:H319"/>
    <mergeCell ref="I319:J319"/>
    <mergeCell ref="G320:H320"/>
    <mergeCell ref="I320:J320"/>
    <mergeCell ref="G321:H321"/>
    <mergeCell ref="I321:J321"/>
    <mergeCell ref="G322:H322"/>
    <mergeCell ref="I322:J322"/>
    <mergeCell ref="G323:H323"/>
    <mergeCell ref="I323:J323"/>
    <mergeCell ref="G324:H324"/>
    <mergeCell ref="I324:J324"/>
    <mergeCell ref="G325:H325"/>
    <mergeCell ref="I325:J325"/>
    <mergeCell ref="G326:H326"/>
    <mergeCell ref="I326:J326"/>
    <mergeCell ref="G327:H327"/>
    <mergeCell ref="I327:J327"/>
    <mergeCell ref="G328:H328"/>
    <mergeCell ref="I328:J328"/>
    <mergeCell ref="G329:H329"/>
    <mergeCell ref="I329:J329"/>
    <mergeCell ref="G330:H330"/>
    <mergeCell ref="I330:J330"/>
    <mergeCell ref="G331:H331"/>
    <mergeCell ref="I331:J331"/>
    <mergeCell ref="G332:H332"/>
    <mergeCell ref="I332:J332"/>
    <mergeCell ref="G333:H333"/>
    <mergeCell ref="I333:J333"/>
    <mergeCell ref="G334:H334"/>
    <mergeCell ref="I334:J334"/>
    <mergeCell ref="G335:H335"/>
    <mergeCell ref="I335:J335"/>
    <mergeCell ref="G336:H336"/>
    <mergeCell ref="I336:J336"/>
    <mergeCell ref="G337:H337"/>
    <mergeCell ref="I337:J337"/>
    <mergeCell ref="G338:H338"/>
    <mergeCell ref="I338:J338"/>
    <mergeCell ref="G339:H339"/>
    <mergeCell ref="I339:J339"/>
    <mergeCell ref="G340:H340"/>
    <mergeCell ref="I340:J340"/>
    <mergeCell ref="G341:H341"/>
    <mergeCell ref="I341:J341"/>
    <mergeCell ref="I342:J342"/>
    <mergeCell ref="G342:H342"/>
    <mergeCell ref="G343:H343"/>
    <mergeCell ref="I343:J343"/>
    <mergeCell ref="G344:H344"/>
    <mergeCell ref="I344:J344"/>
    <mergeCell ref="G345:H345"/>
    <mergeCell ref="I345:J345"/>
    <mergeCell ref="G346:H346"/>
    <mergeCell ref="I346:J346"/>
    <mergeCell ref="G347:H347"/>
    <mergeCell ref="I347:J347"/>
    <mergeCell ref="G348:H348"/>
    <mergeCell ref="I348:J348"/>
    <mergeCell ref="G349:H349"/>
    <mergeCell ref="I349:J349"/>
    <mergeCell ref="G350:H350"/>
    <mergeCell ref="I350:J350"/>
    <mergeCell ref="G351:H351"/>
    <mergeCell ref="I351:J351"/>
    <mergeCell ref="G352:H352"/>
    <mergeCell ref="I352:J352"/>
    <mergeCell ref="G353:H353"/>
    <mergeCell ref="I353:J353"/>
    <mergeCell ref="G354:H354"/>
    <mergeCell ref="I354:J354"/>
    <mergeCell ref="G355:H355"/>
    <mergeCell ref="I355:J355"/>
    <mergeCell ref="G356:H356"/>
    <mergeCell ref="I356:J356"/>
    <mergeCell ref="G357:H357"/>
    <mergeCell ref="I357:J357"/>
    <mergeCell ref="G358:H358"/>
    <mergeCell ref="I358:J358"/>
    <mergeCell ref="G359:H359"/>
    <mergeCell ref="I359:J359"/>
    <mergeCell ref="G360:H360"/>
    <mergeCell ref="I360:J360"/>
    <mergeCell ref="G361:H361"/>
    <mergeCell ref="I361:J361"/>
    <mergeCell ref="G362:H362"/>
    <mergeCell ref="I362:J362"/>
    <mergeCell ref="G363:H363"/>
    <mergeCell ref="I363:J363"/>
    <mergeCell ref="G364:H364"/>
    <mergeCell ref="I364:J364"/>
    <mergeCell ref="G365:H365"/>
    <mergeCell ref="I365:J365"/>
    <mergeCell ref="G366:H366"/>
    <mergeCell ref="I366:J366"/>
    <mergeCell ref="G367:H367"/>
    <mergeCell ref="I367:J367"/>
    <mergeCell ref="G368:H368"/>
    <mergeCell ref="I368:J368"/>
    <mergeCell ref="G378:H378"/>
    <mergeCell ref="I378:J378"/>
    <mergeCell ref="G379:H379"/>
    <mergeCell ref="I379:J379"/>
    <mergeCell ref="G380:H380"/>
    <mergeCell ref="I380:J380"/>
    <mergeCell ref="G381:H381"/>
    <mergeCell ref="I381:J381"/>
    <mergeCell ref="G369:H369"/>
    <mergeCell ref="I369:J369"/>
    <mergeCell ref="G370:H370"/>
    <mergeCell ref="I370:J370"/>
    <mergeCell ref="G371:H371"/>
    <mergeCell ref="I371:J371"/>
    <mergeCell ref="G372:H372"/>
    <mergeCell ref="I372:J372"/>
    <mergeCell ref="G373:H373"/>
    <mergeCell ref="I373:J373"/>
    <mergeCell ref="G374:H374"/>
    <mergeCell ref="I374:J374"/>
    <mergeCell ref="G375:H375"/>
    <mergeCell ref="I375:J375"/>
    <mergeCell ref="G376:H376"/>
    <mergeCell ref="I376:J376"/>
    <mergeCell ref="G377:H377"/>
    <mergeCell ref="I377:J377"/>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67"/>
  <sheetViews>
    <sheetView topLeftCell="A56" workbookViewId="0">
      <selection activeCell="M15" sqref="M15"/>
    </sheetView>
  </sheetViews>
  <sheetFormatPr baseColWidth="10" defaultColWidth="11.42578125" defaultRowHeight="15" x14ac:dyDescent="0.25"/>
  <cols>
    <col min="1" max="2" width="11.42578125" style="67"/>
    <col min="3" max="3" width="30.42578125" style="67" customWidth="1"/>
    <col min="4" max="4" width="11.42578125" style="67"/>
    <col min="5" max="5" width="13.140625" style="67" customWidth="1"/>
    <col min="6" max="16384" width="11.42578125" style="67"/>
  </cols>
  <sheetData>
    <row r="2" spans="2:6" ht="45" x14ac:dyDescent="0.25">
      <c r="B2" s="324" t="s">
        <v>191</v>
      </c>
      <c r="C2" s="325"/>
      <c r="D2" s="198" t="s">
        <v>196</v>
      </c>
      <c r="E2" s="198" t="s">
        <v>197</v>
      </c>
      <c r="F2" s="203" t="s">
        <v>148</v>
      </c>
    </row>
    <row r="3" spans="2:6" ht="18" customHeight="1" x14ac:dyDescent="0.25">
      <c r="B3" s="191">
        <v>1</v>
      </c>
      <c r="C3" s="178" t="s">
        <v>38</v>
      </c>
      <c r="D3" s="191">
        <v>0</v>
      </c>
      <c r="E3" s="191">
        <v>0</v>
      </c>
      <c r="F3" s="191">
        <f t="shared" ref="F3:F34" si="0">D3+E3</f>
        <v>0</v>
      </c>
    </row>
    <row r="4" spans="2:6" ht="31.5" x14ac:dyDescent="0.25">
      <c r="B4" s="191">
        <v>2</v>
      </c>
      <c r="C4" s="178" t="s">
        <v>39</v>
      </c>
      <c r="D4" s="191">
        <v>0</v>
      </c>
      <c r="E4" s="191">
        <v>24</v>
      </c>
      <c r="F4" s="191">
        <f t="shared" si="0"/>
        <v>24</v>
      </c>
    </row>
    <row r="5" spans="2:6" ht="31.5" x14ac:dyDescent="0.25">
      <c r="B5" s="191">
        <v>3</v>
      </c>
      <c r="C5" s="178" t="s">
        <v>40</v>
      </c>
      <c r="D5" s="191">
        <v>0</v>
      </c>
      <c r="E5" s="191">
        <v>0</v>
      </c>
      <c r="F5" s="191">
        <f t="shared" si="0"/>
        <v>0</v>
      </c>
    </row>
    <row r="6" spans="2:6" ht="31.5" x14ac:dyDescent="0.25">
      <c r="B6" s="191">
        <v>4</v>
      </c>
      <c r="C6" s="178" t="s">
        <v>41</v>
      </c>
      <c r="D6" s="191">
        <v>0</v>
      </c>
      <c r="E6" s="191">
        <v>0</v>
      </c>
      <c r="F6" s="191">
        <f t="shared" si="0"/>
        <v>0</v>
      </c>
    </row>
    <row r="7" spans="2:6" ht="31.5" x14ac:dyDescent="0.25">
      <c r="B7" s="191">
        <v>5</v>
      </c>
      <c r="C7" s="178" t="s">
        <v>42</v>
      </c>
      <c r="D7" s="191">
        <v>0</v>
      </c>
      <c r="E7" s="191">
        <v>0</v>
      </c>
      <c r="F7" s="191">
        <f t="shared" si="0"/>
        <v>0</v>
      </c>
    </row>
    <row r="8" spans="2:6" ht="31.5" x14ac:dyDescent="0.25">
      <c r="B8" s="191">
        <v>6</v>
      </c>
      <c r="C8" s="178" t="s">
        <v>43</v>
      </c>
      <c r="D8" s="191">
        <v>0</v>
      </c>
      <c r="E8" s="191">
        <v>150</v>
      </c>
      <c r="F8" s="191">
        <f t="shared" si="0"/>
        <v>150</v>
      </c>
    </row>
    <row r="9" spans="2:6" ht="31.5" x14ac:dyDescent="0.25">
      <c r="B9" s="191">
        <v>7</v>
      </c>
      <c r="C9" s="178" t="s">
        <v>44</v>
      </c>
      <c r="D9" s="191">
        <v>0</v>
      </c>
      <c r="E9" s="191">
        <v>0</v>
      </c>
      <c r="F9" s="191">
        <f t="shared" si="0"/>
        <v>0</v>
      </c>
    </row>
    <row r="10" spans="2:6" ht="31.5" x14ac:dyDescent="0.25">
      <c r="B10" s="191">
        <v>8</v>
      </c>
      <c r="C10" s="178" t="s">
        <v>45</v>
      </c>
      <c r="D10" s="191">
        <v>0</v>
      </c>
      <c r="E10" s="191">
        <v>0</v>
      </c>
      <c r="F10" s="191">
        <f t="shared" si="0"/>
        <v>0</v>
      </c>
    </row>
    <row r="11" spans="2:6" ht="31.5" x14ac:dyDescent="0.25">
      <c r="B11" s="191">
        <v>9</v>
      </c>
      <c r="C11" s="178" t="s">
        <v>46</v>
      </c>
      <c r="D11" s="191">
        <v>0</v>
      </c>
      <c r="E11" s="191">
        <v>300</v>
      </c>
      <c r="F11" s="191">
        <f t="shared" si="0"/>
        <v>300</v>
      </c>
    </row>
    <row r="12" spans="2:6" ht="31.5" x14ac:dyDescent="0.25">
      <c r="B12" s="191">
        <v>10</v>
      </c>
      <c r="C12" s="178" t="s">
        <v>47</v>
      </c>
      <c r="D12" s="191">
        <v>0</v>
      </c>
      <c r="E12" s="191">
        <v>0</v>
      </c>
      <c r="F12" s="191">
        <f t="shared" si="0"/>
        <v>0</v>
      </c>
    </row>
    <row r="13" spans="2:6" ht="31.5" x14ac:dyDescent="0.25">
      <c r="B13" s="191">
        <v>11</v>
      </c>
      <c r="C13" s="178" t="s">
        <v>48</v>
      </c>
      <c r="D13" s="191">
        <v>0</v>
      </c>
      <c r="E13" s="191">
        <v>90</v>
      </c>
      <c r="F13" s="191">
        <f t="shared" si="0"/>
        <v>90</v>
      </c>
    </row>
    <row r="14" spans="2:6" ht="31.5" x14ac:dyDescent="0.25">
      <c r="B14" s="191">
        <v>12</v>
      </c>
      <c r="C14" s="178" t="s">
        <v>49</v>
      </c>
      <c r="D14" s="191">
        <v>0</v>
      </c>
      <c r="E14" s="191">
        <v>0</v>
      </c>
      <c r="F14" s="191">
        <f t="shared" si="0"/>
        <v>0</v>
      </c>
    </row>
    <row r="15" spans="2:6" ht="31.5" x14ac:dyDescent="0.25">
      <c r="B15" s="191">
        <v>13</v>
      </c>
      <c r="C15" s="178" t="s">
        <v>50</v>
      </c>
      <c r="D15" s="191">
        <v>0</v>
      </c>
      <c r="E15" s="191">
        <v>35137</v>
      </c>
      <c r="F15" s="191">
        <f t="shared" si="0"/>
        <v>35137</v>
      </c>
    </row>
    <row r="16" spans="2:6" ht="31.5" x14ac:dyDescent="0.25">
      <c r="B16" s="191">
        <v>14</v>
      </c>
      <c r="C16" s="178" t="s">
        <v>51</v>
      </c>
      <c r="D16" s="191">
        <v>0</v>
      </c>
      <c r="E16" s="191">
        <v>60</v>
      </c>
      <c r="F16" s="191">
        <f t="shared" si="0"/>
        <v>60</v>
      </c>
    </row>
    <row r="17" spans="2:6" ht="31.5" x14ac:dyDescent="0.25">
      <c r="B17" s="191">
        <v>15</v>
      </c>
      <c r="C17" s="178" t="s">
        <v>52</v>
      </c>
      <c r="D17" s="191">
        <v>0</v>
      </c>
      <c r="E17" s="191">
        <v>700</v>
      </c>
      <c r="F17" s="191">
        <f t="shared" si="0"/>
        <v>700</v>
      </c>
    </row>
    <row r="18" spans="2:6" ht="31.5" x14ac:dyDescent="0.25">
      <c r="B18" s="191">
        <v>16</v>
      </c>
      <c r="C18" s="178" t="s">
        <v>53</v>
      </c>
      <c r="D18" s="191">
        <v>0</v>
      </c>
      <c r="E18" s="191">
        <v>240</v>
      </c>
      <c r="F18" s="191">
        <f t="shared" si="0"/>
        <v>240</v>
      </c>
    </row>
    <row r="19" spans="2:6" ht="31.5" x14ac:dyDescent="0.25">
      <c r="B19" s="191">
        <v>17</v>
      </c>
      <c r="C19" s="178" t="s">
        <v>54</v>
      </c>
      <c r="D19" s="191">
        <v>0</v>
      </c>
      <c r="E19" s="191">
        <v>1000</v>
      </c>
      <c r="F19" s="191">
        <f t="shared" si="0"/>
        <v>1000</v>
      </c>
    </row>
    <row r="20" spans="2:6" ht="31.5" x14ac:dyDescent="0.25">
      <c r="B20" s="191">
        <v>18</v>
      </c>
      <c r="C20" s="178" t="s">
        <v>55</v>
      </c>
      <c r="D20" s="191">
        <v>0</v>
      </c>
      <c r="E20" s="191">
        <v>0</v>
      </c>
      <c r="F20" s="191">
        <f t="shared" si="0"/>
        <v>0</v>
      </c>
    </row>
    <row r="21" spans="2:6" ht="31.5" x14ac:dyDescent="0.25">
      <c r="B21" s="191">
        <v>19</v>
      </c>
      <c r="C21" s="178" t="s">
        <v>56</v>
      </c>
      <c r="D21" s="191">
        <v>2</v>
      </c>
      <c r="E21" s="191">
        <v>2</v>
      </c>
      <c r="F21" s="191">
        <f t="shared" si="0"/>
        <v>4</v>
      </c>
    </row>
    <row r="22" spans="2:6" ht="31.5" x14ac:dyDescent="0.25">
      <c r="B22" s="191">
        <v>20</v>
      </c>
      <c r="C22" s="178" t="s">
        <v>57</v>
      </c>
      <c r="D22" s="191">
        <v>2</v>
      </c>
      <c r="E22" s="191">
        <v>150</v>
      </c>
      <c r="F22" s="191">
        <f t="shared" si="0"/>
        <v>152</v>
      </c>
    </row>
    <row r="23" spans="2:6" ht="31.5" x14ac:dyDescent="0.25">
      <c r="B23" s="191">
        <v>21</v>
      </c>
      <c r="C23" s="178" t="s">
        <v>58</v>
      </c>
      <c r="D23" s="191">
        <v>0</v>
      </c>
      <c r="E23" s="191">
        <v>0</v>
      </c>
      <c r="F23" s="191">
        <f t="shared" si="0"/>
        <v>0</v>
      </c>
    </row>
    <row r="24" spans="2:6" ht="31.5" x14ac:dyDescent="0.25">
      <c r="B24" s="191">
        <v>22</v>
      </c>
      <c r="C24" s="178" t="s">
        <v>59</v>
      </c>
      <c r="D24" s="191">
        <v>0</v>
      </c>
      <c r="E24" s="191">
        <v>301</v>
      </c>
      <c r="F24" s="191">
        <f t="shared" si="0"/>
        <v>301</v>
      </c>
    </row>
    <row r="25" spans="2:6" ht="31.5" x14ac:dyDescent="0.25">
      <c r="B25" s="191">
        <v>23</v>
      </c>
      <c r="C25" s="178" t="s">
        <v>60</v>
      </c>
      <c r="D25" s="191">
        <v>0</v>
      </c>
      <c r="E25" s="191">
        <v>499.91999999999985</v>
      </c>
      <c r="F25" s="191">
        <f t="shared" si="0"/>
        <v>499.91999999999985</v>
      </c>
    </row>
    <row r="26" spans="2:6" ht="31.5" x14ac:dyDescent="0.25">
      <c r="B26" s="191">
        <v>24</v>
      </c>
      <c r="C26" s="178" t="s">
        <v>61</v>
      </c>
      <c r="D26" s="191">
        <v>0</v>
      </c>
      <c r="E26" s="191">
        <v>0</v>
      </c>
      <c r="F26" s="191">
        <f t="shared" si="0"/>
        <v>0</v>
      </c>
    </row>
    <row r="27" spans="2:6" ht="31.5" x14ac:dyDescent="0.25">
      <c r="B27" s="191">
        <v>25</v>
      </c>
      <c r="C27" s="178" t="s">
        <v>62</v>
      </c>
      <c r="D27" s="191">
        <v>0</v>
      </c>
      <c r="E27" s="191">
        <v>0</v>
      </c>
      <c r="F27" s="191">
        <f t="shared" si="0"/>
        <v>0</v>
      </c>
    </row>
    <row r="28" spans="2:6" ht="31.5" x14ac:dyDescent="0.25">
      <c r="B28" s="191">
        <v>26</v>
      </c>
      <c r="C28" s="178" t="s">
        <v>63</v>
      </c>
      <c r="D28" s="191">
        <v>0</v>
      </c>
      <c r="E28" s="191">
        <v>0</v>
      </c>
      <c r="F28" s="191">
        <f t="shared" si="0"/>
        <v>0</v>
      </c>
    </row>
    <row r="29" spans="2:6" ht="31.5" x14ac:dyDescent="0.25">
      <c r="B29" s="191">
        <v>27</v>
      </c>
      <c r="C29" s="178" t="s">
        <v>64</v>
      </c>
      <c r="D29" s="191">
        <v>0</v>
      </c>
      <c r="E29" s="191">
        <v>600</v>
      </c>
      <c r="F29" s="191">
        <f t="shared" si="0"/>
        <v>600</v>
      </c>
    </row>
    <row r="30" spans="2:6" ht="31.5" x14ac:dyDescent="0.25">
      <c r="B30" s="191">
        <v>28</v>
      </c>
      <c r="C30" s="178" t="s">
        <v>65</v>
      </c>
      <c r="D30" s="191">
        <v>0</v>
      </c>
      <c r="E30" s="191">
        <v>0</v>
      </c>
      <c r="F30" s="191">
        <f t="shared" si="0"/>
        <v>0</v>
      </c>
    </row>
    <row r="31" spans="2:6" ht="31.5" x14ac:dyDescent="0.25">
      <c r="B31" s="191">
        <v>29</v>
      </c>
      <c r="C31" s="178" t="s">
        <v>66</v>
      </c>
      <c r="D31" s="191">
        <v>0</v>
      </c>
      <c r="E31" s="191">
        <v>380</v>
      </c>
      <c r="F31" s="191">
        <f t="shared" si="0"/>
        <v>380</v>
      </c>
    </row>
    <row r="32" spans="2:6" ht="47.25" x14ac:dyDescent="0.25">
      <c r="B32" s="191">
        <v>30</v>
      </c>
      <c r="C32" s="178" t="s">
        <v>67</v>
      </c>
      <c r="D32" s="191">
        <v>0</v>
      </c>
      <c r="E32" s="191">
        <v>1200</v>
      </c>
      <c r="F32" s="191">
        <f t="shared" si="0"/>
        <v>1200</v>
      </c>
    </row>
    <row r="33" spans="2:6" ht="31.5" x14ac:dyDescent="0.25">
      <c r="B33" s="191">
        <v>31</v>
      </c>
      <c r="C33" s="178" t="s">
        <v>68</v>
      </c>
      <c r="D33" s="191">
        <v>0</v>
      </c>
      <c r="E33" s="191">
        <v>950</v>
      </c>
      <c r="F33" s="191">
        <f t="shared" si="0"/>
        <v>950</v>
      </c>
    </row>
    <row r="34" spans="2:6" ht="31.5" x14ac:dyDescent="0.25">
      <c r="B34" s="191">
        <v>32</v>
      </c>
      <c r="C34" s="178" t="s">
        <v>69</v>
      </c>
      <c r="D34" s="191">
        <v>0</v>
      </c>
      <c r="E34" s="191">
        <v>0</v>
      </c>
      <c r="F34" s="191">
        <f t="shared" si="0"/>
        <v>0</v>
      </c>
    </row>
    <row r="35" spans="2:6" ht="47.25" x14ac:dyDescent="0.25">
      <c r="B35" s="191">
        <v>33</v>
      </c>
      <c r="C35" s="178" t="s">
        <v>70</v>
      </c>
      <c r="D35" s="191">
        <v>0</v>
      </c>
      <c r="E35" s="191">
        <v>0</v>
      </c>
      <c r="F35" s="191">
        <f t="shared" ref="F35:F66" si="1">D35+E35</f>
        <v>0</v>
      </c>
    </row>
    <row r="36" spans="2:6" ht="31.5" x14ac:dyDescent="0.25">
      <c r="B36" s="191">
        <v>34</v>
      </c>
      <c r="C36" s="178" t="s">
        <v>71</v>
      </c>
      <c r="D36" s="191">
        <v>0</v>
      </c>
      <c r="E36" s="191">
        <v>630</v>
      </c>
      <c r="F36" s="191">
        <f t="shared" si="1"/>
        <v>630</v>
      </c>
    </row>
    <row r="37" spans="2:6" ht="31.5" x14ac:dyDescent="0.25">
      <c r="B37" s="191">
        <v>35</v>
      </c>
      <c r="C37" s="178" t="s">
        <v>72</v>
      </c>
      <c r="D37" s="191">
        <v>0</v>
      </c>
      <c r="E37" s="191">
        <v>100</v>
      </c>
      <c r="F37" s="191">
        <f t="shared" si="1"/>
        <v>100</v>
      </c>
    </row>
    <row r="38" spans="2:6" ht="31.5" x14ac:dyDescent="0.25">
      <c r="B38" s="191">
        <v>36</v>
      </c>
      <c r="C38" s="178" t="s">
        <v>73</v>
      </c>
      <c r="D38" s="191">
        <v>0</v>
      </c>
      <c r="E38" s="191">
        <v>2120</v>
      </c>
      <c r="F38" s="191">
        <f t="shared" si="1"/>
        <v>2120</v>
      </c>
    </row>
    <row r="39" spans="2:6" ht="31.5" x14ac:dyDescent="0.25">
      <c r="B39" s="191">
        <v>37</v>
      </c>
      <c r="C39" s="178" t="s">
        <v>74</v>
      </c>
      <c r="D39" s="191">
        <v>0</v>
      </c>
      <c r="E39" s="191">
        <v>265</v>
      </c>
      <c r="F39" s="191">
        <f t="shared" si="1"/>
        <v>265</v>
      </c>
    </row>
    <row r="40" spans="2:6" ht="31.5" x14ac:dyDescent="0.25">
      <c r="B40" s="191">
        <v>38</v>
      </c>
      <c r="C40" s="178" t="s">
        <v>75</v>
      </c>
      <c r="D40" s="191">
        <v>0</v>
      </c>
      <c r="E40" s="191">
        <v>1000</v>
      </c>
      <c r="F40" s="191">
        <f t="shared" si="1"/>
        <v>1000</v>
      </c>
    </row>
    <row r="41" spans="2:6" ht="31.5" x14ac:dyDescent="0.25">
      <c r="B41" s="191">
        <v>39</v>
      </c>
      <c r="C41" s="178" t="s">
        <v>76</v>
      </c>
      <c r="D41" s="191">
        <v>0</v>
      </c>
      <c r="E41" s="191">
        <v>19498.129999999997</v>
      </c>
      <c r="F41" s="191">
        <f t="shared" si="1"/>
        <v>19498.129999999997</v>
      </c>
    </row>
    <row r="42" spans="2:6" ht="31.5" x14ac:dyDescent="0.25">
      <c r="B42" s="191">
        <v>40</v>
      </c>
      <c r="C42" s="178" t="s">
        <v>77</v>
      </c>
      <c r="D42" s="191">
        <v>0</v>
      </c>
      <c r="E42" s="191">
        <v>281</v>
      </c>
      <c r="F42" s="191">
        <f t="shared" si="1"/>
        <v>281</v>
      </c>
    </row>
    <row r="43" spans="2:6" ht="31.5" x14ac:dyDescent="0.25">
      <c r="B43" s="191">
        <v>41</v>
      </c>
      <c r="C43" s="178" t="s">
        <v>78</v>
      </c>
      <c r="D43" s="191">
        <v>0</v>
      </c>
      <c r="E43" s="191">
        <v>589</v>
      </c>
      <c r="F43" s="191">
        <f t="shared" si="1"/>
        <v>589</v>
      </c>
    </row>
    <row r="44" spans="2:6" ht="31.5" x14ac:dyDescent="0.25">
      <c r="B44" s="191">
        <v>42</v>
      </c>
      <c r="C44" s="178" t="s">
        <v>79</v>
      </c>
      <c r="D44" s="191">
        <v>0</v>
      </c>
      <c r="E44" s="191">
        <v>3084</v>
      </c>
      <c r="F44" s="191">
        <f t="shared" si="1"/>
        <v>3084</v>
      </c>
    </row>
    <row r="45" spans="2:6" ht="31.5" x14ac:dyDescent="0.25">
      <c r="B45" s="191">
        <v>43</v>
      </c>
      <c r="C45" s="178" t="s">
        <v>80</v>
      </c>
      <c r="D45" s="191">
        <v>0</v>
      </c>
      <c r="E45" s="191">
        <v>80</v>
      </c>
      <c r="F45" s="191">
        <f t="shared" si="1"/>
        <v>80</v>
      </c>
    </row>
    <row r="46" spans="2:6" ht="31.5" x14ac:dyDescent="0.25">
      <c r="B46" s="191">
        <v>44</v>
      </c>
      <c r="C46" s="178" t="s">
        <v>81</v>
      </c>
      <c r="D46" s="191">
        <v>0</v>
      </c>
      <c r="E46" s="191">
        <v>360.11</v>
      </c>
      <c r="F46" s="191">
        <f t="shared" si="1"/>
        <v>360.11</v>
      </c>
    </row>
    <row r="47" spans="2:6" ht="31.5" x14ac:dyDescent="0.25">
      <c r="B47" s="191">
        <v>45</v>
      </c>
      <c r="C47" s="178" t="s">
        <v>82</v>
      </c>
      <c r="D47" s="191">
        <v>0</v>
      </c>
      <c r="E47" s="191">
        <v>2</v>
      </c>
      <c r="F47" s="191">
        <f t="shared" si="1"/>
        <v>2</v>
      </c>
    </row>
    <row r="48" spans="2:6" ht="31.5" x14ac:dyDescent="0.25">
      <c r="B48" s="191">
        <v>46</v>
      </c>
      <c r="C48" s="178" t="s">
        <v>83</v>
      </c>
      <c r="D48" s="191">
        <v>2</v>
      </c>
      <c r="E48" s="191">
        <v>132</v>
      </c>
      <c r="F48" s="191">
        <f t="shared" si="1"/>
        <v>134</v>
      </c>
    </row>
    <row r="49" spans="2:6" ht="31.5" x14ac:dyDescent="0.25">
      <c r="B49" s="191">
        <v>47</v>
      </c>
      <c r="C49" s="178" t="s">
        <v>84</v>
      </c>
      <c r="D49" s="191">
        <v>0</v>
      </c>
      <c r="E49" s="191">
        <v>0</v>
      </c>
      <c r="F49" s="191">
        <f t="shared" si="1"/>
        <v>0</v>
      </c>
    </row>
    <row r="50" spans="2:6" ht="31.5" x14ac:dyDescent="0.25">
      <c r="B50" s="191">
        <v>48</v>
      </c>
      <c r="C50" s="178" t="s">
        <v>85</v>
      </c>
      <c r="D50" s="191">
        <v>2</v>
      </c>
      <c r="E50" s="191">
        <v>0</v>
      </c>
      <c r="F50" s="191">
        <f t="shared" si="1"/>
        <v>2</v>
      </c>
    </row>
    <row r="51" spans="2:6" ht="15.75" x14ac:dyDescent="0.25">
      <c r="B51" s="191">
        <v>49</v>
      </c>
      <c r="C51" s="178" t="s">
        <v>86</v>
      </c>
      <c r="D51" s="191">
        <v>0</v>
      </c>
      <c r="E51" s="191">
        <v>593.4</v>
      </c>
      <c r="F51" s="191">
        <f t="shared" si="1"/>
        <v>593.4</v>
      </c>
    </row>
    <row r="52" spans="2:6" ht="15.75" x14ac:dyDescent="0.25">
      <c r="B52" s="191">
        <v>50</v>
      </c>
      <c r="C52" s="178" t="s">
        <v>87</v>
      </c>
      <c r="D52" s="191">
        <v>0</v>
      </c>
      <c r="E52" s="191">
        <v>244.97</v>
      </c>
      <c r="F52" s="191">
        <f t="shared" si="1"/>
        <v>244.97</v>
      </c>
    </row>
    <row r="53" spans="2:6" ht="15.75" x14ac:dyDescent="0.25">
      <c r="B53" s="191">
        <v>51</v>
      </c>
      <c r="C53" s="178" t="s">
        <v>88</v>
      </c>
      <c r="D53" s="191">
        <v>0</v>
      </c>
      <c r="E53" s="191">
        <v>59.983499999999999</v>
      </c>
      <c r="F53" s="191">
        <f t="shared" si="1"/>
        <v>59.983499999999999</v>
      </c>
    </row>
    <row r="54" spans="2:6" ht="31.5" x14ac:dyDescent="0.25">
      <c r="B54" s="191">
        <v>52</v>
      </c>
      <c r="C54" s="178" t="s">
        <v>89</v>
      </c>
      <c r="D54" s="191">
        <v>0</v>
      </c>
      <c r="E54" s="191">
        <v>540</v>
      </c>
      <c r="F54" s="191">
        <f t="shared" si="1"/>
        <v>540</v>
      </c>
    </row>
    <row r="55" spans="2:6" ht="31.5" x14ac:dyDescent="0.25">
      <c r="B55" s="191">
        <v>53</v>
      </c>
      <c r="C55" s="178" t="s">
        <v>90</v>
      </c>
      <c r="D55" s="191">
        <v>0</v>
      </c>
      <c r="E55" s="191">
        <v>400</v>
      </c>
      <c r="F55" s="191">
        <f t="shared" si="1"/>
        <v>400</v>
      </c>
    </row>
    <row r="56" spans="2:6" ht="15.75" x14ac:dyDescent="0.25">
      <c r="B56" s="191">
        <v>54</v>
      </c>
      <c r="C56" s="178" t="s">
        <v>91</v>
      </c>
      <c r="D56" s="191">
        <v>0</v>
      </c>
      <c r="E56" s="191">
        <v>591</v>
      </c>
      <c r="F56" s="191">
        <f t="shared" si="1"/>
        <v>591</v>
      </c>
    </row>
    <row r="57" spans="2:6" ht="31.5" x14ac:dyDescent="0.25">
      <c r="B57" s="191">
        <v>55</v>
      </c>
      <c r="C57" s="178" t="s">
        <v>92</v>
      </c>
      <c r="D57" s="191">
        <v>0</v>
      </c>
      <c r="E57" s="191">
        <v>500</v>
      </c>
      <c r="F57" s="191">
        <f t="shared" si="1"/>
        <v>500</v>
      </c>
    </row>
    <row r="58" spans="2:6" ht="47.25" x14ac:dyDescent="0.25">
      <c r="B58" s="191">
        <v>56</v>
      </c>
      <c r="C58" s="178" t="s">
        <v>93</v>
      </c>
      <c r="D58" s="191">
        <v>0</v>
      </c>
      <c r="E58" s="191">
        <v>960</v>
      </c>
      <c r="F58" s="191">
        <f t="shared" si="1"/>
        <v>960</v>
      </c>
    </row>
    <row r="59" spans="2:6" ht="31.5" x14ac:dyDescent="0.25">
      <c r="B59" s="191">
        <v>57</v>
      </c>
      <c r="C59" s="178" t="s">
        <v>94</v>
      </c>
      <c r="D59" s="191">
        <v>2</v>
      </c>
      <c r="E59" s="191">
        <v>2</v>
      </c>
      <c r="F59" s="191">
        <f t="shared" si="1"/>
        <v>4</v>
      </c>
    </row>
    <row r="60" spans="2:6" ht="15.75" x14ac:dyDescent="0.25">
      <c r="B60" s="191">
        <v>58</v>
      </c>
      <c r="C60" s="178" t="s">
        <v>95</v>
      </c>
      <c r="D60" s="191">
        <v>0</v>
      </c>
      <c r="E60" s="191">
        <v>0</v>
      </c>
      <c r="F60" s="191">
        <f t="shared" si="1"/>
        <v>0</v>
      </c>
    </row>
    <row r="61" spans="2:6" ht="15.75" x14ac:dyDescent="0.25">
      <c r="B61" s="191">
        <v>59</v>
      </c>
      <c r="C61" s="178" t="s">
        <v>96</v>
      </c>
      <c r="D61" s="191">
        <v>0</v>
      </c>
      <c r="E61" s="191">
        <v>673.55</v>
      </c>
      <c r="F61" s="191">
        <f t="shared" si="1"/>
        <v>673.55</v>
      </c>
    </row>
    <row r="62" spans="2:6" ht="31.5" x14ac:dyDescent="0.25">
      <c r="B62" s="191">
        <v>60</v>
      </c>
      <c r="C62" s="178" t="s">
        <v>97</v>
      </c>
      <c r="D62" s="191">
        <v>0</v>
      </c>
      <c r="E62" s="191">
        <v>60</v>
      </c>
      <c r="F62" s="191">
        <f t="shared" si="1"/>
        <v>60</v>
      </c>
    </row>
    <row r="63" spans="2:6" ht="31.5" x14ac:dyDescent="0.25">
      <c r="B63" s="191">
        <v>61</v>
      </c>
      <c r="C63" s="178" t="s">
        <v>98</v>
      </c>
      <c r="D63" s="191">
        <v>0</v>
      </c>
      <c r="E63" s="191">
        <v>200</v>
      </c>
      <c r="F63" s="191">
        <f t="shared" si="1"/>
        <v>200</v>
      </c>
    </row>
    <row r="64" spans="2:6" ht="31.5" x14ac:dyDescent="0.25">
      <c r="B64" s="191">
        <v>62</v>
      </c>
      <c r="C64" s="178" t="s">
        <v>99</v>
      </c>
      <c r="D64" s="191">
        <v>0</v>
      </c>
      <c r="E64" s="191">
        <v>200</v>
      </c>
      <c r="F64" s="191">
        <f t="shared" si="1"/>
        <v>200</v>
      </c>
    </row>
    <row r="65" spans="2:6" ht="31.5" x14ac:dyDescent="0.25">
      <c r="B65" s="191">
        <v>63</v>
      </c>
      <c r="C65" s="178" t="s">
        <v>100</v>
      </c>
      <c r="D65" s="191">
        <v>0</v>
      </c>
      <c r="E65" s="191">
        <v>0</v>
      </c>
      <c r="F65" s="191">
        <f t="shared" si="1"/>
        <v>0</v>
      </c>
    </row>
    <row r="66" spans="2:6" ht="31.5" x14ac:dyDescent="0.25">
      <c r="B66" s="191">
        <v>64</v>
      </c>
      <c r="C66" s="178" t="s">
        <v>101</v>
      </c>
      <c r="D66" s="191">
        <v>0</v>
      </c>
      <c r="E66" s="191">
        <v>237.39</v>
      </c>
      <c r="F66" s="191">
        <f t="shared" si="1"/>
        <v>237.39</v>
      </c>
    </row>
    <row r="67" spans="2:6" x14ac:dyDescent="0.25">
      <c r="B67" s="294" t="s">
        <v>148</v>
      </c>
      <c r="C67" s="295"/>
      <c r="D67" s="189">
        <f>SUM(D3:D66)</f>
        <v>10</v>
      </c>
      <c r="E67" s="189">
        <f>SUM(E3:E66)</f>
        <v>75187.453499999989</v>
      </c>
      <c r="F67" s="189">
        <f>SUM(F3:F66)</f>
        <v>75197.453499999989</v>
      </c>
    </row>
  </sheetData>
  <mergeCells count="2">
    <mergeCell ref="B67:C67"/>
    <mergeCell ref="B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6"/>
  <sheetViews>
    <sheetView showGridLines="0" topLeftCell="A28" zoomScale="70" zoomScaleNormal="70" workbookViewId="0">
      <selection activeCell="N61" sqref="N61"/>
    </sheetView>
  </sheetViews>
  <sheetFormatPr baseColWidth="10" defaultColWidth="11.42578125" defaultRowHeight="15" x14ac:dyDescent="0.25"/>
  <cols>
    <col min="1" max="1" width="2.5703125" customWidth="1"/>
    <col min="2" max="2" width="19.7109375" customWidth="1"/>
    <col min="3" max="3" width="14.85546875" customWidth="1"/>
    <col min="4" max="4" width="16.28515625" customWidth="1"/>
    <col min="5" max="5" width="16.85546875" customWidth="1"/>
    <col min="6" max="6" width="20.5703125" customWidth="1"/>
    <col min="7" max="7" width="12.42578125" customWidth="1"/>
    <col min="9" max="9" width="18.85546875" customWidth="1"/>
    <col min="10" max="10" width="18.7109375" customWidth="1"/>
    <col min="11" max="11" width="13.85546875" customWidth="1"/>
    <col min="12" max="12" width="15.7109375" customWidth="1"/>
    <col min="13" max="14" width="17" customWidth="1"/>
    <col min="15" max="15" width="20.42578125" customWidth="1"/>
    <col min="16" max="16" width="22.85546875" customWidth="1"/>
  </cols>
  <sheetData>
    <row r="2" spans="2:17" ht="15.75" x14ac:dyDescent="0.25">
      <c r="B2" s="3"/>
      <c r="C2" s="4"/>
      <c r="D2" s="4"/>
      <c r="E2" s="4"/>
      <c r="F2" s="4"/>
      <c r="G2" s="4"/>
      <c r="H2" s="4"/>
      <c r="I2" s="3"/>
      <c r="J2" s="3"/>
      <c r="K2" s="3"/>
      <c r="L2" s="67"/>
      <c r="M2" s="67"/>
      <c r="N2" s="67"/>
      <c r="O2" s="67"/>
      <c r="P2" s="67"/>
      <c r="Q2" s="67"/>
    </row>
    <row r="3" spans="2:17" ht="15" customHeight="1" x14ac:dyDescent="0.25">
      <c r="B3" s="271" t="s">
        <v>153</v>
      </c>
      <c r="C3" s="272"/>
      <c r="D3" s="272"/>
      <c r="E3" s="272"/>
      <c r="F3" s="273"/>
      <c r="G3" s="17"/>
      <c r="H3" s="250"/>
      <c r="I3" s="274" t="s">
        <v>154</v>
      </c>
      <c r="J3" s="275"/>
      <c r="K3" s="275"/>
      <c r="L3" s="275"/>
      <c r="M3" s="275"/>
      <c r="N3" s="275"/>
      <c r="O3" s="275"/>
      <c r="P3" s="275"/>
      <c r="Q3" s="275"/>
    </row>
    <row r="4" spans="2:17" ht="15" customHeight="1" thickBot="1" x14ac:dyDescent="0.3">
      <c r="B4" s="5"/>
      <c r="C4" s="5"/>
      <c r="D4" s="5"/>
      <c r="E4" s="5"/>
      <c r="F4" s="5"/>
      <c r="G4" s="5"/>
      <c r="H4" s="250"/>
      <c r="I4" s="3"/>
      <c r="J4" s="3"/>
      <c r="K4" s="3"/>
      <c r="L4" s="67"/>
      <c r="M4" s="67"/>
      <c r="N4" s="67"/>
      <c r="O4" s="67"/>
      <c r="P4" s="67"/>
      <c r="Q4" s="67"/>
    </row>
    <row r="5" spans="2:17" ht="15" customHeight="1" x14ac:dyDescent="0.25">
      <c r="B5" s="276" t="s">
        <v>155</v>
      </c>
      <c r="C5" s="23"/>
      <c r="D5" s="277" t="s">
        <v>156</v>
      </c>
      <c r="E5" s="278"/>
      <c r="F5" s="279"/>
      <c r="G5" s="199"/>
      <c r="H5" s="250"/>
      <c r="I5" s="215" t="s">
        <v>2</v>
      </c>
      <c r="J5" s="215"/>
      <c r="K5" s="215"/>
      <c r="L5" s="215"/>
      <c r="M5" s="215"/>
      <c r="N5" s="215"/>
      <c r="O5" s="215"/>
      <c r="P5" s="215"/>
      <c r="Q5" s="12"/>
    </row>
    <row r="6" spans="2:17" ht="40.5" customHeight="1" x14ac:dyDescent="0.25">
      <c r="B6" s="244"/>
      <c r="C6" s="280" t="s">
        <v>157</v>
      </c>
      <c r="D6" s="282">
        <f>Consumos!BT10</f>
        <v>56089116.059999995</v>
      </c>
      <c r="E6" s="283"/>
      <c r="F6" s="284"/>
      <c r="G6" s="288"/>
      <c r="H6" s="250"/>
      <c r="I6" s="11" t="s">
        <v>4</v>
      </c>
      <c r="J6" s="190" t="s">
        <v>19</v>
      </c>
      <c r="K6" s="190" t="s">
        <v>6</v>
      </c>
      <c r="L6" s="190" t="s">
        <v>7</v>
      </c>
      <c r="M6" s="190" t="s">
        <v>158</v>
      </c>
      <c r="N6" s="190" t="s">
        <v>159</v>
      </c>
      <c r="O6" s="190" t="s">
        <v>10</v>
      </c>
      <c r="P6" s="190" t="s">
        <v>11</v>
      </c>
      <c r="Q6" s="190" t="s">
        <v>12</v>
      </c>
    </row>
    <row r="7" spans="2:17" ht="15" customHeight="1" thickBot="1" x14ac:dyDescent="0.3">
      <c r="B7" s="245"/>
      <c r="C7" s="281"/>
      <c r="D7" s="285"/>
      <c r="E7" s="286"/>
      <c r="F7" s="287"/>
      <c r="G7" s="288"/>
      <c r="H7" s="250"/>
      <c r="I7" s="191" t="s">
        <v>15</v>
      </c>
      <c r="J7" s="191">
        <v>5365</v>
      </c>
      <c r="K7" s="191" t="s">
        <v>16</v>
      </c>
      <c r="L7" s="191">
        <v>6.9300000000000004E-5</v>
      </c>
      <c r="M7" s="191">
        <f>0.000025/1000</f>
        <v>2.5000000000000002E-8</v>
      </c>
      <c r="N7" s="191">
        <f>0.000008/1000</f>
        <v>7.9999999999999988E-9</v>
      </c>
      <c r="O7" s="191">
        <v>28</v>
      </c>
      <c r="P7" s="191">
        <v>265</v>
      </c>
      <c r="Q7" s="191">
        <v>680</v>
      </c>
    </row>
    <row r="8" spans="2:17" ht="15" customHeight="1" x14ac:dyDescent="0.25">
      <c r="B8" s="244" t="s">
        <v>23</v>
      </c>
      <c r="C8" s="289" t="s">
        <v>116</v>
      </c>
      <c r="D8" s="248" t="s">
        <v>160</v>
      </c>
      <c r="E8" s="291"/>
      <c r="F8" s="249"/>
      <c r="G8" s="199"/>
      <c r="H8" s="250"/>
      <c r="I8" s="10"/>
      <c r="J8" s="10"/>
      <c r="K8" s="10"/>
      <c r="L8" s="10"/>
      <c r="M8" s="10"/>
      <c r="N8" s="10"/>
      <c r="O8" s="10"/>
      <c r="P8" s="10"/>
      <c r="Q8" s="10"/>
    </row>
    <row r="9" spans="2:17" ht="16.5" thickBot="1" x14ac:dyDescent="0.3">
      <c r="B9" s="245"/>
      <c r="C9" s="290"/>
      <c r="D9" s="292">
        <f>Consumos!BT14</f>
        <v>1357558.3259000001</v>
      </c>
      <c r="E9" s="292"/>
      <c r="F9" s="293"/>
      <c r="G9" s="16"/>
      <c r="H9" s="250"/>
      <c r="I9" s="3"/>
      <c r="J9" s="3"/>
      <c r="K9" s="3"/>
      <c r="L9" s="67"/>
      <c r="M9" s="67"/>
      <c r="N9" s="67"/>
      <c r="O9" s="67"/>
      <c r="P9" s="67"/>
      <c r="Q9" s="67"/>
    </row>
    <row r="10" spans="2:17" ht="15" customHeight="1" x14ac:dyDescent="0.25">
      <c r="B10" s="244" t="s">
        <v>22</v>
      </c>
      <c r="C10" s="256" t="s">
        <v>112</v>
      </c>
      <c r="D10" s="22" t="s">
        <v>161</v>
      </c>
      <c r="E10" s="248" t="s">
        <v>162</v>
      </c>
      <c r="F10" s="249"/>
      <c r="G10" s="17"/>
      <c r="H10" s="196"/>
      <c r="I10" s="3"/>
      <c r="J10" s="3"/>
      <c r="K10" s="3"/>
      <c r="L10" s="67"/>
      <c r="M10" s="67"/>
      <c r="N10" s="67"/>
      <c r="O10" s="67"/>
      <c r="P10" s="67"/>
      <c r="Q10" s="67"/>
    </row>
    <row r="11" spans="2:17" ht="15" customHeight="1" thickBot="1" x14ac:dyDescent="0.3">
      <c r="B11" s="245"/>
      <c r="C11" s="257"/>
      <c r="D11" s="197">
        <f>Consumos!BT12</f>
        <v>3801874.7304069996</v>
      </c>
      <c r="E11" s="258">
        <f>D11/158.987304</f>
        <v>23913.07126263994</v>
      </c>
      <c r="F11" s="259"/>
      <c r="G11" s="17"/>
      <c r="H11" s="250"/>
      <c r="I11" s="215" t="s">
        <v>18</v>
      </c>
      <c r="J11" s="215"/>
      <c r="K11" s="215"/>
      <c r="L11" s="215"/>
      <c r="M11" s="215"/>
      <c r="N11" s="215"/>
      <c r="O11" s="215"/>
      <c r="P11" s="215"/>
      <c r="Q11" s="28"/>
    </row>
    <row r="12" spans="2:17" ht="38.25" customHeight="1" x14ac:dyDescent="0.25">
      <c r="B12" s="244" t="s">
        <v>25</v>
      </c>
      <c r="C12" s="260" t="s">
        <v>163</v>
      </c>
      <c r="D12" s="22" t="s">
        <v>161</v>
      </c>
      <c r="E12" s="263" t="s">
        <v>161</v>
      </c>
      <c r="F12" s="264"/>
      <c r="G12" s="17"/>
      <c r="H12" s="250"/>
      <c r="I12" s="11" t="s">
        <v>4</v>
      </c>
      <c r="J12" s="190" t="s">
        <v>19</v>
      </c>
      <c r="K12" s="190" t="s">
        <v>6</v>
      </c>
      <c r="L12" s="190" t="s">
        <v>7</v>
      </c>
      <c r="M12" s="190" t="s">
        <v>158</v>
      </c>
      <c r="N12" s="190" t="s">
        <v>159</v>
      </c>
      <c r="O12" s="190" t="s">
        <v>10</v>
      </c>
      <c r="P12" s="190" t="s">
        <v>11</v>
      </c>
      <c r="Q12" s="190" t="s">
        <v>20</v>
      </c>
    </row>
    <row r="13" spans="2:17" ht="33" customHeight="1" x14ac:dyDescent="0.25">
      <c r="B13" s="244"/>
      <c r="C13" s="261"/>
      <c r="D13" s="326">
        <f>Consumos!BT18+Consumos!BT16</f>
        <v>75197.453499999989</v>
      </c>
      <c r="E13" s="267">
        <f>D13/158.987304</f>
        <v>472.97772594470808</v>
      </c>
      <c r="F13" s="268"/>
      <c r="G13" s="17"/>
      <c r="H13" s="250"/>
      <c r="I13" s="191" t="s">
        <v>22</v>
      </c>
      <c r="J13" s="191">
        <v>4150</v>
      </c>
      <c r="K13" s="191" t="s">
        <v>16</v>
      </c>
      <c r="L13" s="191">
        <v>6.3E-5</v>
      </c>
      <c r="M13" s="191">
        <f>0.000001/1000</f>
        <v>9.9999999999999986E-10</v>
      </c>
      <c r="N13" s="191">
        <f>0.0000001/1000</f>
        <v>9.9999999999999991E-11</v>
      </c>
      <c r="O13" s="191">
        <v>28</v>
      </c>
      <c r="P13" s="191">
        <v>265</v>
      </c>
      <c r="Q13" s="191">
        <v>1</v>
      </c>
    </row>
    <row r="14" spans="2:17" ht="15" customHeight="1" thickBot="1" x14ac:dyDescent="0.3">
      <c r="B14" s="245"/>
      <c r="C14" s="262"/>
      <c r="D14" s="266"/>
      <c r="E14" s="269"/>
      <c r="F14" s="270"/>
      <c r="G14" s="17"/>
      <c r="H14" s="250"/>
      <c r="I14" s="191" t="s">
        <v>23</v>
      </c>
      <c r="J14" s="191">
        <v>41338</v>
      </c>
      <c r="K14" s="191" t="s">
        <v>24</v>
      </c>
      <c r="L14" s="191">
        <v>5.6100000000000002E-5</v>
      </c>
      <c r="M14" s="191">
        <f>0.000001/1000</f>
        <v>9.9999999999999986E-10</v>
      </c>
      <c r="N14" s="191">
        <f>0.0000001/1000</f>
        <v>9.9999999999999991E-11</v>
      </c>
      <c r="O14" s="191">
        <v>28</v>
      </c>
      <c r="P14" s="191">
        <v>265</v>
      </c>
      <c r="Q14" s="191">
        <v>1</v>
      </c>
    </row>
    <row r="15" spans="2:17" ht="15" customHeight="1" x14ac:dyDescent="0.25">
      <c r="B15" s="244" t="s">
        <v>15</v>
      </c>
      <c r="C15" s="246" t="s">
        <v>126</v>
      </c>
      <c r="D15" s="22" t="s">
        <v>161</v>
      </c>
      <c r="E15" s="248" t="s">
        <v>164</v>
      </c>
      <c r="F15" s="249"/>
      <c r="G15" s="17"/>
      <c r="H15" s="250"/>
      <c r="I15" s="191" t="s">
        <v>25</v>
      </c>
      <c r="J15" s="191">
        <v>6037</v>
      </c>
      <c r="K15" s="191" t="s">
        <v>16</v>
      </c>
      <c r="L15" s="191">
        <v>7.4099999999999999E-5</v>
      </c>
      <c r="M15" s="191">
        <f>0.000003/1000</f>
        <v>3E-9</v>
      </c>
      <c r="N15" s="191">
        <f>0.0000006/1000</f>
        <v>6E-10</v>
      </c>
      <c r="O15" s="191">
        <v>28</v>
      </c>
      <c r="P15" s="191">
        <v>265</v>
      </c>
      <c r="Q15" s="191">
        <v>1</v>
      </c>
    </row>
    <row r="16" spans="2:17" ht="15" customHeight="1" thickBot="1" x14ac:dyDescent="0.3">
      <c r="B16" s="245"/>
      <c r="C16" s="247"/>
      <c r="D16" s="197">
        <f>Consumos!BT20</f>
        <v>737476.1374823529</v>
      </c>
      <c r="E16" s="251">
        <f>D16/158.987304</f>
        <v>4638.5850877901103</v>
      </c>
      <c r="F16" s="252"/>
      <c r="G16" s="17"/>
      <c r="H16" s="250"/>
      <c r="I16" s="3"/>
      <c r="J16" s="3"/>
      <c r="K16" s="3"/>
      <c r="L16" s="67"/>
      <c r="M16" s="67"/>
      <c r="N16" s="67"/>
      <c r="O16" s="67"/>
      <c r="P16" s="67"/>
      <c r="Q16" s="67"/>
    </row>
    <row r="17" spans="2:16" ht="15" customHeight="1" x14ac:dyDescent="0.25">
      <c r="B17" s="18"/>
      <c r="C17" s="19"/>
      <c r="D17" s="18"/>
      <c r="E17" s="18"/>
      <c r="F17" s="18"/>
      <c r="G17" s="17"/>
      <c r="H17" s="250"/>
      <c r="I17" s="215" t="s">
        <v>26</v>
      </c>
      <c r="J17" s="215"/>
      <c r="K17" s="215"/>
      <c r="L17" s="215"/>
      <c r="M17" s="67"/>
      <c r="N17" s="67"/>
      <c r="O17" s="67"/>
      <c r="P17" s="67"/>
    </row>
    <row r="18" spans="2:16" ht="27" customHeight="1" x14ac:dyDescent="0.25">
      <c r="B18" s="18"/>
      <c r="C18" s="20"/>
      <c r="D18" s="18"/>
      <c r="E18" s="18"/>
      <c r="F18" s="18"/>
      <c r="G18" s="17"/>
      <c r="H18" s="250"/>
      <c r="I18" s="190" t="s">
        <v>28</v>
      </c>
      <c r="J18" s="208" t="s">
        <v>29</v>
      </c>
      <c r="K18" s="208"/>
      <c r="L18" s="208"/>
      <c r="M18" s="67"/>
      <c r="N18" s="67"/>
      <c r="O18" s="67"/>
      <c r="P18" s="67"/>
    </row>
    <row r="19" spans="2:16" ht="15" customHeight="1" x14ac:dyDescent="0.25">
      <c r="B19" s="18"/>
      <c r="C19" s="18"/>
      <c r="D19" s="18"/>
      <c r="E19" s="18"/>
      <c r="F19" s="15"/>
      <c r="G19" s="17"/>
      <c r="H19" s="3"/>
      <c r="I19" s="2" t="s">
        <v>31</v>
      </c>
      <c r="J19" s="209">
        <v>0.58199999999999996</v>
      </c>
      <c r="K19" s="209"/>
      <c r="L19" s="209"/>
      <c r="M19" s="67"/>
      <c r="N19" s="67"/>
      <c r="O19" s="67"/>
      <c r="P19" s="67" t="s">
        <v>165</v>
      </c>
    </row>
    <row r="20" spans="2:16" x14ac:dyDescent="0.25">
      <c r="B20" s="15"/>
      <c r="C20" s="15"/>
      <c r="D20" s="15"/>
      <c r="E20" s="15"/>
      <c r="F20" s="15"/>
      <c r="G20" s="16"/>
      <c r="H20" s="3"/>
      <c r="I20" s="3"/>
      <c r="J20" s="3"/>
      <c r="K20" s="3"/>
      <c r="L20" s="67"/>
      <c r="M20" s="67"/>
      <c r="N20" s="67"/>
      <c r="O20" s="67"/>
      <c r="P20" s="67"/>
    </row>
    <row r="21" spans="2:16" x14ac:dyDescent="0.25">
      <c r="B21" s="3"/>
      <c r="C21" s="3"/>
      <c r="D21" s="3"/>
      <c r="E21" s="3"/>
      <c r="F21" s="3"/>
      <c r="G21" s="3"/>
      <c r="H21" s="3"/>
      <c r="I21" s="3"/>
      <c r="J21" s="67"/>
      <c r="K21" s="3"/>
      <c r="L21" s="67"/>
      <c r="M21" s="67"/>
      <c r="N21" s="67"/>
      <c r="O21" s="67"/>
      <c r="P21" s="67"/>
    </row>
    <row r="22" spans="2:16" x14ac:dyDescent="0.25">
      <c r="B22" s="3"/>
      <c r="C22" s="3"/>
      <c r="D22" s="3"/>
      <c r="E22" s="3"/>
      <c r="F22" s="3"/>
      <c r="G22" s="3"/>
      <c r="H22" s="3"/>
      <c r="I22" s="3"/>
      <c r="J22" s="3"/>
      <c r="K22" s="3"/>
      <c r="L22" s="67"/>
      <c r="M22" s="67"/>
      <c r="N22" s="67"/>
      <c r="O22" s="67"/>
      <c r="P22" s="67"/>
    </row>
    <row r="29" spans="2:16" ht="18.75" x14ac:dyDescent="0.3">
      <c r="B29" s="69" t="s">
        <v>166</v>
      </c>
      <c r="C29" s="67"/>
      <c r="D29" s="67"/>
      <c r="E29" s="67"/>
      <c r="F29" s="67"/>
      <c r="G29" s="67"/>
      <c r="H29" s="67"/>
      <c r="I29" s="67"/>
      <c r="J29" s="67"/>
      <c r="K29" s="67"/>
      <c r="L29" s="67"/>
      <c r="M29" s="67"/>
      <c r="N29" s="67"/>
      <c r="O29" s="67"/>
      <c r="P29" s="67"/>
    </row>
    <row r="31" spans="2:16" ht="22.5" customHeight="1" x14ac:dyDescent="0.25">
      <c r="B31" s="253" t="s">
        <v>167</v>
      </c>
      <c r="C31" s="253"/>
      <c r="D31" s="254" t="s">
        <v>168</v>
      </c>
      <c r="E31" s="254"/>
      <c r="F31" s="27" t="s">
        <v>169</v>
      </c>
      <c r="G31" s="67"/>
      <c r="H31" s="67"/>
      <c r="I31" s="67"/>
      <c r="J31" s="67"/>
      <c r="K31" s="67"/>
      <c r="L31" s="67"/>
      <c r="M31" s="67"/>
      <c r="N31" s="67"/>
      <c r="O31" s="67"/>
      <c r="P31" s="67"/>
    </row>
    <row r="32" spans="2:16" x14ac:dyDescent="0.25">
      <c r="B32" s="327">
        <f>D6</f>
        <v>56089116.059999995</v>
      </c>
      <c r="C32" s="328"/>
      <c r="D32" s="329">
        <f>B32*0.001</f>
        <v>56089.116059999993</v>
      </c>
      <c r="E32" s="240"/>
      <c r="F32" s="14">
        <f>D32*J19</f>
        <v>32643.865546919995</v>
      </c>
      <c r="G32" s="67"/>
      <c r="H32" s="67"/>
      <c r="I32" s="67"/>
      <c r="J32" s="67"/>
      <c r="K32" s="67"/>
      <c r="L32" s="67"/>
      <c r="M32" s="67"/>
      <c r="N32" s="67"/>
      <c r="O32" s="67"/>
      <c r="P32" s="67"/>
    </row>
    <row r="34" spans="2:18" x14ac:dyDescent="0.25">
      <c r="B34" s="21" t="s">
        <v>4</v>
      </c>
      <c r="C34" s="308" t="s">
        <v>172</v>
      </c>
      <c r="D34" s="308"/>
      <c r="E34" s="308" t="s">
        <v>173</v>
      </c>
      <c r="F34" s="308"/>
      <c r="G34" s="308"/>
      <c r="H34" s="24" t="s">
        <v>174</v>
      </c>
      <c r="I34" s="24"/>
      <c r="J34" s="24" t="s">
        <v>175</v>
      </c>
      <c r="K34" s="24"/>
      <c r="L34" s="306" t="s">
        <v>176</v>
      </c>
      <c r="M34" s="307"/>
      <c r="N34" s="306" t="s">
        <v>177</v>
      </c>
      <c r="O34" s="307"/>
      <c r="P34" s="24" t="s">
        <v>189</v>
      </c>
      <c r="Q34" s="67"/>
      <c r="R34" s="67"/>
    </row>
    <row r="35" spans="2:18" x14ac:dyDescent="0.25">
      <c r="B35" s="25" t="s">
        <v>22</v>
      </c>
      <c r="C35" s="242">
        <f>E11*J13*L13</f>
        <v>6252.0724816172124</v>
      </c>
      <c r="D35" s="242"/>
      <c r="E35" s="242">
        <f>E11*J13*M13</f>
        <v>9.9239245739955739E-2</v>
      </c>
      <c r="F35" s="242"/>
      <c r="G35" s="242"/>
      <c r="H35" s="242">
        <f>E11*J13*N13</f>
        <v>9.9239245739955739E-3</v>
      </c>
      <c r="I35" s="242"/>
      <c r="J35" s="242">
        <f>C35</f>
        <v>6252.0724816172124</v>
      </c>
      <c r="K35" s="242"/>
      <c r="L35" s="242">
        <f>E35*O13</f>
        <v>2.7786988807187605</v>
      </c>
      <c r="M35" s="242"/>
      <c r="N35" s="242">
        <f>H35*P13</f>
        <v>2.629840012108827</v>
      </c>
      <c r="O35" s="242"/>
      <c r="P35" s="1">
        <f>SUM(J35:O35)</f>
        <v>6257.4810205100393</v>
      </c>
      <c r="Q35" s="67"/>
      <c r="R35" s="67"/>
    </row>
    <row r="36" spans="2:18" x14ac:dyDescent="0.25">
      <c r="B36" s="25" t="s">
        <v>23</v>
      </c>
      <c r="C36" s="242">
        <f>D9*J14*L14*0.001</f>
        <v>3148.2616548666406</v>
      </c>
      <c r="D36" s="242"/>
      <c r="E36" s="242">
        <f>D9*J14*M14*0.001</f>
        <v>5.6118746076054195E-2</v>
      </c>
      <c r="F36" s="242"/>
      <c r="G36" s="242"/>
      <c r="H36" s="242">
        <f>D9*N14*J14*0.001</f>
        <v>5.6118746076054193E-3</v>
      </c>
      <c r="I36" s="242"/>
      <c r="J36" s="242">
        <f>C36</f>
        <v>3148.2616548666406</v>
      </c>
      <c r="K36" s="242"/>
      <c r="L36" s="242">
        <f>E36*O14</f>
        <v>1.5713248901295174</v>
      </c>
      <c r="M36" s="242"/>
      <c r="N36" s="242">
        <f>H36*P14</f>
        <v>1.487146771015436</v>
      </c>
      <c r="O36" s="242"/>
      <c r="P36" s="1">
        <f>SUM(J36:O36)</f>
        <v>3151.3201265277858</v>
      </c>
      <c r="Q36" s="67"/>
      <c r="R36" s="67"/>
    </row>
    <row r="37" spans="2:18" x14ac:dyDescent="0.25">
      <c r="B37" s="25" t="s">
        <v>186</v>
      </c>
      <c r="C37" s="242">
        <f>E13*J15*L15</f>
        <v>211.58265998623983</v>
      </c>
      <c r="D37" s="242"/>
      <c r="E37" s="242">
        <f>E13*J15*M15</f>
        <v>8.5660995945846079E-3</v>
      </c>
      <c r="F37" s="242"/>
      <c r="G37" s="242"/>
      <c r="H37" s="242">
        <f>E13*J15*N15</f>
        <v>1.7132199189169217E-3</v>
      </c>
      <c r="I37" s="242"/>
      <c r="J37" s="242">
        <f>C37</f>
        <v>211.58265998623983</v>
      </c>
      <c r="K37" s="242"/>
      <c r="L37" s="242">
        <f>E37*O15</f>
        <v>0.23985078864836901</v>
      </c>
      <c r="M37" s="242"/>
      <c r="N37" s="242">
        <f>H37*P15</f>
        <v>0.45400327851298428</v>
      </c>
      <c r="O37" s="242"/>
      <c r="P37" s="1">
        <f>SUM(J37:O37)</f>
        <v>212.27651405340117</v>
      </c>
      <c r="Q37" s="67"/>
      <c r="R37" s="67"/>
    </row>
    <row r="38" spans="2:18" x14ac:dyDescent="0.25">
      <c r="B38" s="26" t="s">
        <v>148</v>
      </c>
      <c r="C38" s="320">
        <f>SUM(C35:D37)</f>
        <v>9611.9167964700919</v>
      </c>
      <c r="D38" s="321"/>
      <c r="E38" s="320">
        <f>SUM(E35:G37)</f>
        <v>0.16392409141059452</v>
      </c>
      <c r="F38" s="322"/>
      <c r="G38" s="321"/>
      <c r="H38" s="320">
        <f>SUM(H35:I37)</f>
        <v>1.7249019100517914E-2</v>
      </c>
      <c r="I38" s="321"/>
      <c r="J38" s="320">
        <f>SUM(J35:K37)</f>
        <v>9611.9167964700919</v>
      </c>
      <c r="K38" s="321"/>
      <c r="L38" s="320">
        <f>SUM(L35:M37)</f>
        <v>4.5898745594966472</v>
      </c>
      <c r="M38" s="321"/>
      <c r="N38" s="320">
        <f>SUM(N35:O37)</f>
        <v>4.5709900616372474</v>
      </c>
      <c r="O38" s="321"/>
      <c r="P38" s="26">
        <f>SUM(P35:P37)</f>
        <v>9621.0776610912271</v>
      </c>
      <c r="Q38" s="67"/>
      <c r="R38" s="67"/>
    </row>
    <row r="39" spans="2:18" s="67" customFormat="1" x14ac:dyDescent="0.25">
      <c r="B39" s="175"/>
      <c r="C39" s="176"/>
      <c r="D39" s="176"/>
      <c r="E39" s="176"/>
      <c r="F39" s="176"/>
      <c r="G39" s="176"/>
      <c r="H39" s="176"/>
      <c r="I39" s="176"/>
      <c r="J39" s="176"/>
      <c r="K39" s="176"/>
      <c r="L39" s="176"/>
      <c r="M39" s="176"/>
      <c r="N39" s="176"/>
      <c r="O39" s="176"/>
      <c r="P39" s="175"/>
      <c r="Q39" s="177"/>
      <c r="R39" s="177"/>
    </row>
    <row r="40" spans="2:18" s="67" customFormat="1" x14ac:dyDescent="0.25">
      <c r="B40" s="175"/>
      <c r="C40" s="176"/>
      <c r="D40" s="176"/>
      <c r="E40" s="176"/>
      <c r="F40" s="176"/>
      <c r="G40" s="176"/>
      <c r="H40" s="176"/>
      <c r="I40" s="176"/>
      <c r="J40" s="176"/>
      <c r="K40" s="176"/>
      <c r="L40" s="176"/>
      <c r="M40" s="176"/>
      <c r="N40" s="176"/>
      <c r="O40" s="176"/>
      <c r="P40" s="175"/>
      <c r="Q40" s="177"/>
      <c r="R40" s="177"/>
    </row>
    <row r="41" spans="2:18" s="67" customFormat="1" x14ac:dyDescent="0.25">
      <c r="B41" s="175"/>
      <c r="C41" s="176"/>
      <c r="D41" s="176"/>
      <c r="E41" s="176"/>
      <c r="F41" s="176"/>
      <c r="G41" s="176"/>
      <c r="H41" s="176"/>
      <c r="I41" s="176"/>
      <c r="J41" s="176"/>
      <c r="K41" s="176"/>
      <c r="L41" s="176"/>
      <c r="M41" s="176"/>
      <c r="N41" s="176"/>
      <c r="O41" s="176"/>
      <c r="P41" s="175"/>
      <c r="Q41" s="177"/>
      <c r="R41" s="177"/>
    </row>
    <row r="42" spans="2:18" s="67" customFormat="1" ht="18.75" x14ac:dyDescent="0.3">
      <c r="B42" s="69" t="s">
        <v>187</v>
      </c>
      <c r="R42" s="177"/>
    </row>
    <row r="43" spans="2:18" s="67" customFormat="1" x14ac:dyDescent="0.25">
      <c r="R43" s="177"/>
    </row>
    <row r="44" spans="2:18" s="67" customFormat="1" x14ac:dyDescent="0.25">
      <c r="B44" s="21" t="s">
        <v>4</v>
      </c>
      <c r="C44" s="306" t="s">
        <v>172</v>
      </c>
      <c r="D44" s="307"/>
      <c r="E44" s="308" t="s">
        <v>173</v>
      </c>
      <c r="F44" s="308"/>
      <c r="G44" s="308"/>
      <c r="H44" s="24" t="s">
        <v>174</v>
      </c>
      <c r="I44" s="24"/>
      <c r="J44" s="24" t="s">
        <v>188</v>
      </c>
      <c r="K44" s="24"/>
      <c r="L44" s="306" t="s">
        <v>176</v>
      </c>
      <c r="M44" s="307"/>
      <c r="N44" s="306" t="s">
        <v>177</v>
      </c>
      <c r="O44" s="307"/>
      <c r="P44" s="24" t="s">
        <v>189</v>
      </c>
      <c r="R44" s="177"/>
    </row>
    <row r="45" spans="2:18" x14ac:dyDescent="0.25">
      <c r="B45" s="25" t="s">
        <v>15</v>
      </c>
      <c r="C45" s="239">
        <f>E16*J7*L7</f>
        <v>1724.6004234223803</v>
      </c>
      <c r="D45" s="240"/>
      <c r="E45" s="239">
        <f>E16*J7*M7</f>
        <v>0.62215022489984861</v>
      </c>
      <c r="F45" s="243"/>
      <c r="G45" s="240"/>
      <c r="H45" s="239">
        <f>E16*J7*N7</f>
        <v>0.1990880719679515</v>
      </c>
      <c r="I45" s="240"/>
      <c r="J45" s="239">
        <f>C45</f>
        <v>1724.6004234223803</v>
      </c>
      <c r="K45" s="240"/>
      <c r="L45" s="239">
        <f>E45*O7</f>
        <v>17.420206297195762</v>
      </c>
      <c r="M45" s="240"/>
      <c r="N45" s="239">
        <f>H45*P7</f>
        <v>52.758339071507145</v>
      </c>
      <c r="O45" s="240"/>
      <c r="P45" s="1">
        <f>SUM(J45:O45)</f>
        <v>1794.7789687910833</v>
      </c>
      <c r="Q45" s="67"/>
      <c r="R45" s="177"/>
    </row>
    <row r="46" spans="2:18" s="67" customFormat="1" x14ac:dyDescent="0.25"/>
    <row r="48" spans="2:18" s="67" customFormat="1" x14ac:dyDescent="0.25">
      <c r="B48" s="8"/>
      <c r="C48" s="347" t="s">
        <v>198</v>
      </c>
      <c r="D48" s="347"/>
      <c r="E48" s="347" t="s">
        <v>199</v>
      </c>
      <c r="F48" s="347"/>
      <c r="G48" s="8"/>
    </row>
    <row r="49" spans="2:13" s="67" customFormat="1" x14ac:dyDescent="0.25">
      <c r="B49" s="8"/>
      <c r="C49" s="209" t="s">
        <v>200</v>
      </c>
      <c r="D49" s="209"/>
      <c r="E49" s="348">
        <f>J45+F32+J38</f>
        <v>43980.382766812465</v>
      </c>
      <c r="F49" s="209"/>
      <c r="G49" s="8"/>
    </row>
    <row r="50" spans="2:13" s="67" customFormat="1" x14ac:dyDescent="0.25">
      <c r="B50" s="8"/>
      <c r="C50" s="209" t="s">
        <v>201</v>
      </c>
      <c r="D50" s="209"/>
      <c r="E50" s="209">
        <f>L45+L38</f>
        <v>22.010080856692408</v>
      </c>
      <c r="F50" s="209"/>
      <c r="G50" s="8"/>
    </row>
    <row r="51" spans="2:13" s="67" customFormat="1" x14ac:dyDescent="0.25">
      <c r="B51" s="8"/>
      <c r="C51" s="209" t="s">
        <v>202</v>
      </c>
      <c r="D51" s="209"/>
      <c r="E51" s="209">
        <f>N45+N38</f>
        <v>57.329329133144391</v>
      </c>
      <c r="F51" s="209"/>
      <c r="G51" s="8"/>
    </row>
    <row r="52" spans="2:13" s="67" customFormat="1" x14ac:dyDescent="0.25">
      <c r="B52" s="8"/>
      <c r="C52" s="8"/>
      <c r="D52" s="8"/>
      <c r="E52" s="345"/>
      <c r="F52" s="346"/>
      <c r="G52" s="8"/>
    </row>
    <row r="53" spans="2:13" s="67" customFormat="1" ht="15.75" thickBot="1" x14ac:dyDescent="0.3"/>
    <row r="54" spans="2:13" x14ac:dyDescent="0.25">
      <c r="B54" s="67"/>
      <c r="C54" s="330" t="s">
        <v>203</v>
      </c>
      <c r="D54" s="331"/>
      <c r="E54" s="332"/>
      <c r="F54" s="339">
        <f>P45+F32+P35+P36+P37</f>
        <v>44059.722176802301</v>
      </c>
      <c r="G54" s="340"/>
      <c r="H54" s="67"/>
      <c r="I54" s="67"/>
      <c r="J54" s="67"/>
      <c r="K54" s="67"/>
      <c r="L54" s="67"/>
      <c r="M54" s="67"/>
    </row>
    <row r="55" spans="2:13" x14ac:dyDescent="0.25">
      <c r="B55" s="67"/>
      <c r="C55" s="333"/>
      <c r="D55" s="334"/>
      <c r="E55" s="335"/>
      <c r="F55" s="341"/>
      <c r="G55" s="342"/>
      <c r="H55" s="67"/>
      <c r="I55" s="29"/>
      <c r="J55" s="67"/>
      <c r="K55" s="67"/>
      <c r="L55" s="67"/>
      <c r="M55" s="29"/>
    </row>
    <row r="56" spans="2:13" ht="15.75" thickBot="1" x14ac:dyDescent="0.3">
      <c r="B56" s="67"/>
      <c r="C56" s="336"/>
      <c r="D56" s="337"/>
      <c r="E56" s="338"/>
      <c r="F56" s="343"/>
      <c r="G56" s="344"/>
      <c r="H56" s="67"/>
      <c r="I56" s="67"/>
      <c r="J56" s="67"/>
      <c r="K56" s="67"/>
      <c r="L56" s="67"/>
      <c r="M56" s="67"/>
    </row>
  </sheetData>
  <mergeCells count="89">
    <mergeCell ref="E52:F52"/>
    <mergeCell ref="C48:D48"/>
    <mergeCell ref="C49:D49"/>
    <mergeCell ref="C50:D50"/>
    <mergeCell ref="C51:D51"/>
    <mergeCell ref="E48:F48"/>
    <mergeCell ref="E49:F49"/>
    <mergeCell ref="E50:F50"/>
    <mergeCell ref="E51:F51"/>
    <mergeCell ref="C54:E56"/>
    <mergeCell ref="F54:G56"/>
    <mergeCell ref="L34:M34"/>
    <mergeCell ref="L44:M44"/>
    <mergeCell ref="N36:O36"/>
    <mergeCell ref="C37:D37"/>
    <mergeCell ref="E37:G37"/>
    <mergeCell ref="H37:I37"/>
    <mergeCell ref="J37:K37"/>
    <mergeCell ref="L37:M37"/>
    <mergeCell ref="N37:O37"/>
    <mergeCell ref="C36:D36"/>
    <mergeCell ref="E36:G36"/>
    <mergeCell ref="H36:I36"/>
    <mergeCell ref="J36:K36"/>
    <mergeCell ref="L36:M36"/>
    <mergeCell ref="E34:G34"/>
    <mergeCell ref="N34:O34"/>
    <mergeCell ref="C35:D35"/>
    <mergeCell ref="E35:G35"/>
    <mergeCell ref="H35:I35"/>
    <mergeCell ref="J35:K35"/>
    <mergeCell ref="L35:M35"/>
    <mergeCell ref="N35:O35"/>
    <mergeCell ref="N45:O45"/>
    <mergeCell ref="E45:G45"/>
    <mergeCell ref="H45:I45"/>
    <mergeCell ref="J45:K45"/>
    <mergeCell ref="L45:M45"/>
    <mergeCell ref="G6:G7"/>
    <mergeCell ref="C6:C7"/>
    <mergeCell ref="C44:D44"/>
    <mergeCell ref="C45:D45"/>
    <mergeCell ref="H17:H18"/>
    <mergeCell ref="H15:H16"/>
    <mergeCell ref="H11:H12"/>
    <mergeCell ref="H13:H14"/>
    <mergeCell ref="E44:G44"/>
    <mergeCell ref="C38:D38"/>
    <mergeCell ref="E38:G38"/>
    <mergeCell ref="B31:C31"/>
    <mergeCell ref="D31:E31"/>
    <mergeCell ref="B32:C32"/>
    <mergeCell ref="D32:E32"/>
    <mergeCell ref="C34:D34"/>
    <mergeCell ref="N44:O44"/>
    <mergeCell ref="H3:H4"/>
    <mergeCell ref="I11:P11"/>
    <mergeCell ref="H5:H6"/>
    <mergeCell ref="H7:H9"/>
    <mergeCell ref="I5:P5"/>
    <mergeCell ref="I17:L17"/>
    <mergeCell ref="J18:L18"/>
    <mergeCell ref="J19:L19"/>
    <mergeCell ref="I3:Q3"/>
    <mergeCell ref="N38:O38"/>
    <mergeCell ref="H38:I38"/>
    <mergeCell ref="J38:K38"/>
    <mergeCell ref="L38:M38"/>
    <mergeCell ref="B3:F3"/>
    <mergeCell ref="D5:F5"/>
    <mergeCell ref="D6:F7"/>
    <mergeCell ref="B8:B9"/>
    <mergeCell ref="C8:C9"/>
    <mergeCell ref="D8:F8"/>
    <mergeCell ref="D9:F9"/>
    <mergeCell ref="B15:B16"/>
    <mergeCell ref="E15:F15"/>
    <mergeCell ref="E16:F16"/>
    <mergeCell ref="C15:C16"/>
    <mergeCell ref="B5:B7"/>
    <mergeCell ref="C12:C14"/>
    <mergeCell ref="E12:F12"/>
    <mergeCell ref="E13:F14"/>
    <mergeCell ref="D13:D14"/>
    <mergeCell ref="B10:B11"/>
    <mergeCell ref="C10:C11"/>
    <mergeCell ref="E10:F10"/>
    <mergeCell ref="E11:F11"/>
    <mergeCell ref="B12:B14"/>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S16"/>
  <sheetViews>
    <sheetView showGridLines="0" tabSelected="1" topLeftCell="A4" workbookViewId="0">
      <selection activeCell="D14" sqref="D14"/>
    </sheetView>
  </sheetViews>
  <sheetFormatPr baseColWidth="10" defaultColWidth="11.42578125" defaultRowHeight="15" x14ac:dyDescent="0.25"/>
  <cols>
    <col min="2" max="2" width="16.7109375" customWidth="1"/>
    <col min="3" max="3" width="23" customWidth="1"/>
    <col min="4" max="4" width="26.28515625" customWidth="1"/>
    <col min="5" max="5" width="18.5703125" customWidth="1"/>
    <col min="7" max="7" width="11.5703125" bestFit="1" customWidth="1"/>
  </cols>
  <sheetData>
    <row r="4" spans="2:19" ht="34.5" customHeight="1" x14ac:dyDescent="0.25">
      <c r="B4" s="349" t="s">
        <v>204</v>
      </c>
      <c r="C4" s="349"/>
      <c r="D4" s="349"/>
      <c r="E4" s="349"/>
      <c r="F4" s="349"/>
      <c r="G4" s="349"/>
      <c r="H4" s="349"/>
      <c r="I4" s="349"/>
      <c r="J4" s="349"/>
      <c r="K4" s="349"/>
      <c r="L4" s="349"/>
      <c r="M4" s="349"/>
      <c r="N4" s="349"/>
      <c r="O4" s="349"/>
      <c r="P4" s="349"/>
      <c r="Q4" s="349"/>
      <c r="R4" s="349"/>
      <c r="S4" s="349"/>
    </row>
    <row r="7" spans="2:19" x14ac:dyDescent="0.25">
      <c r="B7" s="347" t="s">
        <v>205</v>
      </c>
      <c r="C7" s="347"/>
      <c r="D7" s="350">
        <f>SUM(C13:C16)</f>
        <v>115</v>
      </c>
      <c r="E7" s="295"/>
      <c r="F7" s="67"/>
      <c r="G7" s="67"/>
      <c r="H7" s="67"/>
      <c r="I7" s="67"/>
      <c r="J7" s="67"/>
      <c r="K7" s="67"/>
      <c r="L7" s="67"/>
      <c r="M7" s="67"/>
      <c r="N7" s="67"/>
      <c r="O7" s="67"/>
      <c r="P7" s="67"/>
      <c r="Q7" s="67"/>
      <c r="R7" s="67"/>
      <c r="S7" s="67"/>
    </row>
    <row r="8" spans="2:19" x14ac:dyDescent="0.25">
      <c r="B8" s="351" t="s">
        <v>206</v>
      </c>
      <c r="C8" s="351"/>
      <c r="D8" s="352">
        <f>Consumos!BT20</f>
        <v>737476.1374823529</v>
      </c>
      <c r="E8" s="352" t="s">
        <v>113</v>
      </c>
      <c r="F8" s="67"/>
      <c r="G8" s="67"/>
      <c r="H8" s="67"/>
      <c r="I8" s="67"/>
      <c r="J8" s="67"/>
      <c r="K8" s="67"/>
      <c r="L8" s="67"/>
      <c r="M8" s="67"/>
      <c r="N8" s="67"/>
      <c r="O8" s="67"/>
      <c r="P8" s="67"/>
      <c r="Q8" s="67"/>
      <c r="R8" s="67"/>
      <c r="S8" s="67"/>
    </row>
    <row r="9" spans="2:19" x14ac:dyDescent="0.25">
      <c r="B9" s="351"/>
      <c r="C9" s="351"/>
      <c r="D9" s="352"/>
      <c r="E9" s="352"/>
      <c r="F9" s="67"/>
      <c r="G9" s="67"/>
      <c r="H9" s="67"/>
      <c r="I9" s="67"/>
      <c r="J9" s="67"/>
      <c r="K9" s="67"/>
      <c r="L9" s="67"/>
      <c r="M9" s="67"/>
      <c r="N9" s="67"/>
      <c r="O9" s="67"/>
      <c r="P9" s="67"/>
      <c r="Q9" s="67"/>
      <c r="R9" s="67"/>
      <c r="S9" s="67"/>
    </row>
    <row r="10" spans="2:19" x14ac:dyDescent="0.25">
      <c r="B10" s="347" t="s">
        <v>207</v>
      </c>
      <c r="C10" s="347"/>
      <c r="D10" s="204">
        <f>D8/D7</f>
        <v>6412.8359781074168</v>
      </c>
      <c r="E10" s="191" t="s">
        <v>113</v>
      </c>
      <c r="F10" s="67"/>
      <c r="G10" s="67"/>
      <c r="H10" s="67"/>
      <c r="I10" s="67"/>
      <c r="J10" s="67"/>
      <c r="K10" s="67"/>
      <c r="L10" s="67"/>
      <c r="M10" s="67"/>
      <c r="N10" s="67"/>
      <c r="O10" s="67"/>
      <c r="P10" s="67"/>
      <c r="Q10" s="67"/>
      <c r="R10" s="67"/>
      <c r="S10" s="67"/>
    </row>
    <row r="11" spans="2:19" x14ac:dyDescent="0.25">
      <c r="B11" s="8"/>
      <c r="C11" s="8"/>
      <c r="D11" s="8"/>
      <c r="E11" s="8"/>
      <c r="F11" s="67"/>
      <c r="G11" s="67"/>
      <c r="H11" s="67"/>
      <c r="I11" s="67"/>
      <c r="J11" s="67"/>
      <c r="K11" s="67"/>
      <c r="L11" s="67"/>
      <c r="M11" s="67"/>
      <c r="N11" s="67"/>
      <c r="O11" s="67"/>
      <c r="P11" s="67"/>
      <c r="Q11" s="67"/>
      <c r="R11" s="67"/>
      <c r="S11" s="67"/>
    </row>
    <row r="12" spans="2:19" ht="30" x14ac:dyDescent="0.25">
      <c r="B12" s="203" t="s">
        <v>208</v>
      </c>
      <c r="C12" s="203" t="s">
        <v>104</v>
      </c>
      <c r="D12" s="198" t="s">
        <v>209</v>
      </c>
      <c r="E12" s="198" t="s">
        <v>210</v>
      </c>
      <c r="F12" s="67"/>
      <c r="G12" s="67"/>
      <c r="H12" s="67"/>
      <c r="I12" s="67"/>
      <c r="J12" s="67"/>
      <c r="K12" s="67"/>
      <c r="L12" s="67"/>
      <c r="M12" s="67"/>
      <c r="N12" s="67"/>
      <c r="O12" s="67"/>
      <c r="P12" s="67"/>
      <c r="Q12" s="67"/>
      <c r="R12" s="67"/>
      <c r="S12" s="67"/>
    </row>
    <row r="13" spans="2:19" ht="31.5" x14ac:dyDescent="0.25">
      <c r="B13" s="30" t="s">
        <v>211</v>
      </c>
      <c r="C13" s="68">
        <f>Consumos!BO135</f>
        <v>50</v>
      </c>
      <c r="D13" s="191">
        <f>C13*D10</f>
        <v>320641.79890537082</v>
      </c>
      <c r="E13" s="191" t="s">
        <v>15</v>
      </c>
      <c r="F13" s="67"/>
      <c r="G13" s="29"/>
      <c r="H13" s="67"/>
      <c r="I13" s="67"/>
      <c r="J13" s="67"/>
      <c r="K13" s="67"/>
      <c r="L13" s="67"/>
      <c r="M13" s="67"/>
      <c r="N13" s="67"/>
      <c r="O13" s="67"/>
      <c r="P13" s="67"/>
      <c r="Q13" s="67"/>
      <c r="R13" s="67"/>
      <c r="S13" s="67"/>
    </row>
    <row r="14" spans="2:19" ht="31.5" x14ac:dyDescent="0.25">
      <c r="B14" s="30" t="s">
        <v>212</v>
      </c>
      <c r="C14" s="68">
        <f>Consumos!BO136</f>
        <v>35</v>
      </c>
      <c r="D14" s="191">
        <f>C14*D10</f>
        <v>224449.2592337596</v>
      </c>
      <c r="E14" s="191" t="s">
        <v>15</v>
      </c>
      <c r="F14" s="67"/>
      <c r="G14" s="29"/>
      <c r="H14" s="67"/>
      <c r="I14" s="67"/>
      <c r="J14" s="67"/>
      <c r="K14" s="67"/>
      <c r="L14" s="67"/>
      <c r="M14" s="67"/>
      <c r="N14" s="67"/>
      <c r="O14" s="67"/>
      <c r="P14" s="67"/>
      <c r="Q14" s="67"/>
      <c r="R14" s="67"/>
      <c r="S14" s="67"/>
    </row>
    <row r="15" spans="2:19" ht="31.5" x14ac:dyDescent="0.25">
      <c r="B15" s="30" t="s">
        <v>213</v>
      </c>
      <c r="C15" s="68">
        <f>Consumos!BO137</f>
        <v>24</v>
      </c>
      <c r="D15" s="191">
        <f>C15*D10</f>
        <v>153908.063474578</v>
      </c>
      <c r="E15" s="191" t="s">
        <v>15</v>
      </c>
      <c r="F15" s="67"/>
      <c r="G15" s="67"/>
      <c r="H15" s="67"/>
      <c r="I15" s="67"/>
      <c r="J15" s="67"/>
      <c r="K15" s="67"/>
      <c r="L15" s="67"/>
      <c r="M15" s="67"/>
      <c r="N15" s="67"/>
      <c r="O15" s="67"/>
      <c r="P15" s="67"/>
      <c r="Q15" s="67"/>
      <c r="R15" s="67"/>
      <c r="S15" s="67"/>
    </row>
    <row r="16" spans="2:19" ht="47.25" x14ac:dyDescent="0.25">
      <c r="B16" s="30" t="s">
        <v>214</v>
      </c>
      <c r="C16" s="205">
        <f>Consumos!BO138</f>
        <v>6</v>
      </c>
      <c r="D16" s="204">
        <f>C16*D10</f>
        <v>38477.015868644499</v>
      </c>
      <c r="E16" s="191" t="s">
        <v>15</v>
      </c>
      <c r="F16" s="67"/>
      <c r="G16" s="67"/>
      <c r="H16" s="67"/>
      <c r="I16" s="67"/>
      <c r="J16" s="67"/>
      <c r="K16" s="67"/>
      <c r="L16" s="67"/>
      <c r="M16" s="67"/>
      <c r="N16" s="67"/>
      <c r="O16" s="67"/>
      <c r="P16" s="67"/>
      <c r="Q16" s="67"/>
      <c r="R16" s="67"/>
      <c r="S16" s="67"/>
    </row>
  </sheetData>
  <mergeCells count="7">
    <mergeCell ref="B10:C10"/>
    <mergeCell ref="B4:S4"/>
    <mergeCell ref="B7:C7"/>
    <mergeCell ref="D7:E7"/>
    <mergeCell ref="B8:C9"/>
    <mergeCell ref="D8:D9"/>
    <mergeCell ref="E8: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Metodologia de Calculo</vt:lpstr>
      <vt:lpstr>Datos bibliograficos</vt:lpstr>
      <vt:lpstr>Consumos</vt:lpstr>
      <vt:lpstr>Emisiones Indirectos</vt:lpstr>
      <vt:lpstr>Emisiones Directos</vt:lpstr>
      <vt:lpstr>Consumo Diesel</vt:lpstr>
      <vt:lpstr>Memoria de calculo</vt:lpstr>
      <vt:lpstr>Vehículos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E3</dc:creator>
  <cp:keywords/>
  <dc:description/>
  <cp:lastModifiedBy>AORNELAS</cp:lastModifiedBy>
  <cp:revision/>
  <dcterms:created xsi:type="dcterms:W3CDTF">2018-06-01T15:39:21Z</dcterms:created>
  <dcterms:modified xsi:type="dcterms:W3CDTF">2019-06-27T14:50:37Z</dcterms:modified>
  <cp:category/>
  <cp:contentStatus/>
</cp:coreProperties>
</file>